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Z:\2022年度事業\バッテリー交換式EV事業（R4）\03_公募\二次公募\応募申請様式\"/>
    </mc:Choice>
  </mc:AlternateContent>
  <xr:revisionPtr revIDLastSave="0" documentId="13_ncr:1_{4A973160-F3A0-42B4-BF14-55586979340A}" xr6:coauthVersionLast="47" xr6:coauthVersionMax="47" xr10:uidLastSave="{00000000-0000-0000-0000-000000000000}"/>
  <bookViews>
    <workbookView xWindow="720" yWindow="720" windowWidth="18570" windowHeight="12770" xr2:uid="{62ACD678-D960-4F98-82E8-1923592D9A34}"/>
  </bookViews>
  <sheets>
    <sheet name="人件費集計表" sheetId="4" r:id="rId1"/>
    <sheet name="人件費内訳表" sheetId="7" r:id="rId2"/>
    <sheet name="時間単価算出表" sheetId="9" r:id="rId3"/>
    <sheet name="諸謝金内訳表" sheetId="10" r:id="rId4"/>
    <sheet name="旅費内訳表" sheetId="11" r:id="rId5"/>
  </sheets>
  <definedNames>
    <definedName name="_xlnm.Print_Area" localSheetId="0">人件費集計表!$A$1:$AC$21</definedName>
    <definedName name="_xlnm.Print_Area" localSheetId="1">人件費内訳表!$A$1:$H$34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1" l="1"/>
  <c r="M35" i="11"/>
  <c r="M34" i="11"/>
  <c r="M37" i="11" s="1"/>
  <c r="M32" i="11"/>
  <c r="M31" i="11"/>
  <c r="M30" i="11"/>
  <c r="M27" i="11"/>
  <c r="M26" i="11"/>
  <c r="M25" i="11"/>
  <c r="M24" i="11"/>
  <c r="M23" i="11"/>
  <c r="M22" i="11"/>
  <c r="M20" i="11"/>
  <c r="M19" i="11"/>
  <c r="M18" i="11"/>
  <c r="M17" i="11"/>
  <c r="M16" i="11"/>
  <c r="M12" i="11"/>
  <c r="M11" i="11"/>
  <c r="M10" i="11"/>
  <c r="M9" i="11"/>
  <c r="M13" i="11" s="1"/>
  <c r="L38" i="11" s="1"/>
  <c r="L39" i="11" s="1"/>
  <c r="H21" i="10" l="1"/>
  <c r="AN24" i="9" l="1"/>
  <c r="AP24" i="9" s="1"/>
  <c r="AK24" i="9"/>
  <c r="Z24" i="9"/>
  <c r="AB24" i="9" s="1"/>
  <c r="W24" i="9"/>
  <c r="L24" i="9"/>
  <c r="N24" i="9" s="1"/>
  <c r="I24" i="9"/>
  <c r="AP23" i="9"/>
  <c r="AN23" i="9"/>
  <c r="AK23" i="9"/>
  <c r="Z23" i="9"/>
  <c r="AB23" i="9" s="1"/>
  <c r="W23" i="9"/>
  <c r="L23" i="9"/>
  <c r="N23" i="9" s="1"/>
  <c r="I23" i="9"/>
  <c r="AP21" i="9"/>
  <c r="AN21" i="9"/>
  <c r="AJ21" i="9"/>
  <c r="AI21" i="9"/>
  <c r="AH21" i="9"/>
  <c r="AG21" i="9"/>
  <c r="AF21" i="9"/>
  <c r="AK21" i="9" s="1"/>
  <c r="AB21" i="9"/>
  <c r="Z21" i="9"/>
  <c r="V21" i="9"/>
  <c r="U21" i="9"/>
  <c r="T21" i="9"/>
  <c r="S21" i="9"/>
  <c r="R21" i="9"/>
  <c r="W21" i="9" s="1"/>
  <c r="N21" i="9"/>
  <c r="L21" i="9"/>
  <c r="H21" i="9"/>
  <c r="G21" i="9"/>
  <c r="F21" i="9"/>
  <c r="E21" i="9"/>
  <c r="D21" i="9"/>
  <c r="I21" i="9" s="1"/>
  <c r="AP15" i="9"/>
  <c r="AN15" i="9"/>
  <c r="AN22" i="9" s="1"/>
  <c r="AP22" i="9" s="1"/>
  <c r="AN25" i="9" s="1"/>
  <c r="AJ15" i="9"/>
  <c r="AJ22" i="9" s="1"/>
  <c r="AI15" i="9"/>
  <c r="AI22" i="9" s="1"/>
  <c r="AH15" i="9"/>
  <c r="AH22" i="9" s="1"/>
  <c r="AG15" i="9"/>
  <c r="AG22" i="9" s="1"/>
  <c r="AF15" i="9"/>
  <c r="AF22" i="9" s="1"/>
  <c r="AB15" i="9"/>
  <c r="Z15" i="9"/>
  <c r="Z22" i="9" s="1"/>
  <c r="AB22" i="9" s="1"/>
  <c r="Z25" i="9" s="1"/>
  <c r="V15" i="9"/>
  <c r="V22" i="9" s="1"/>
  <c r="U15" i="9"/>
  <c r="U22" i="9" s="1"/>
  <c r="T15" i="9"/>
  <c r="T22" i="9" s="1"/>
  <c r="S15" i="9"/>
  <c r="S22" i="9" s="1"/>
  <c r="R15" i="9"/>
  <c r="W15" i="9" s="1"/>
  <c r="W22" i="9" s="1"/>
  <c r="R25" i="9" s="1"/>
  <c r="R26" i="9" s="1"/>
  <c r="N15" i="9"/>
  <c r="L15" i="9"/>
  <c r="L22" i="9" s="1"/>
  <c r="N22" i="9" s="1"/>
  <c r="H15" i="9"/>
  <c r="H22" i="9" s="1"/>
  <c r="G15" i="9"/>
  <c r="G22" i="9" s="1"/>
  <c r="F15" i="9"/>
  <c r="F22" i="9" s="1"/>
  <c r="E15" i="9"/>
  <c r="E22" i="9" s="1"/>
  <c r="D15" i="9"/>
  <c r="D22" i="9" s="1"/>
  <c r="L25" i="9" l="1"/>
  <c r="R22" i="9"/>
  <c r="I15" i="9"/>
  <c r="I22" i="9" s="1"/>
  <c r="D25" i="9" s="1"/>
  <c r="D26" i="9" s="1"/>
  <c r="AK15" i="9"/>
  <c r="AK22" i="9" s="1"/>
  <c r="AF25" i="9" s="1"/>
  <c r="AF26" i="9" s="1"/>
  <c r="D4" i="7" l="1"/>
  <c r="F3" i="7"/>
  <c r="E8" i="7"/>
  <c r="F8" i="7"/>
  <c r="G8" i="7"/>
  <c r="E12" i="7"/>
  <c r="F12" i="7"/>
  <c r="G12" i="7"/>
  <c r="E27" i="7"/>
  <c r="F27" i="7"/>
  <c r="G27" i="7"/>
  <c r="G28" i="7" l="1"/>
  <c r="Z9" i="4" l="1"/>
  <c r="Z10" i="4"/>
  <c r="Z11" i="4"/>
  <c r="X9" i="4"/>
  <c r="X10" i="4"/>
  <c r="X11" i="4"/>
  <c r="V9" i="4"/>
  <c r="V10" i="4"/>
  <c r="V11" i="4"/>
  <c r="T9" i="4"/>
  <c r="T10" i="4"/>
  <c r="T11" i="4"/>
  <c r="R11" i="4"/>
  <c r="R9" i="4"/>
  <c r="R10" i="4"/>
  <c r="S12" i="4"/>
  <c r="U12" i="4"/>
  <c r="W12" i="4"/>
  <c r="Y12" i="4"/>
  <c r="Q12" i="4"/>
  <c r="AA9" i="4"/>
  <c r="AB9" i="4" s="1"/>
  <c r="AA10" i="4"/>
  <c r="AB10" i="4" s="1"/>
  <c r="AA11" i="4"/>
  <c r="AB11" i="4" s="1"/>
  <c r="AA8" i="4"/>
  <c r="Z8" i="4"/>
  <c r="X8" i="4"/>
  <c r="V8" i="4"/>
  <c r="T8" i="4"/>
  <c r="R8" i="4"/>
  <c r="T12" i="4" l="1"/>
  <c r="Z12" i="4"/>
  <c r="R12" i="4"/>
  <c r="AA12" i="4"/>
  <c r="AB8" i="4"/>
  <c r="AB12" i="4" s="1"/>
  <c r="X12" i="4"/>
  <c r="V12" i="4"/>
</calcChain>
</file>

<file path=xl/sharedStrings.xml><?xml version="1.0" encoding="utf-8"?>
<sst xmlns="http://schemas.openxmlformats.org/spreadsheetml/2006/main" count="502" uniqueCount="209">
  <si>
    <t>補助事業名：</t>
    <rPh sb="0" eb="2">
      <t>ホジョ</t>
    </rPh>
    <rPh sb="2" eb="4">
      <t>ジギョウ</t>
    </rPh>
    <rPh sb="4" eb="5">
      <t>メイ</t>
    </rPh>
    <phoneticPr fontId="2"/>
  </si>
  <si>
    <t>氏名</t>
    <rPh sb="0" eb="1">
      <t>シ</t>
    </rPh>
    <rPh sb="1" eb="2">
      <t>ナ</t>
    </rPh>
    <phoneticPr fontId="2"/>
  </si>
  <si>
    <t>時間
単価</t>
    <rPh sb="0" eb="2">
      <t>ジカン</t>
    </rPh>
    <rPh sb="3" eb="5">
      <t>タンカ</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</si>
  <si>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</si>
  <si>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</si>
  <si>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</si>
  <si>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</si>
  <si>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</si>
  <si>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</si>
  <si>
    <t>12月</t>
  </si>
  <si>
    <t>合計</t>
    <rPh sb="0" eb="1">
      <t>ゴウ</t>
    </rPh>
    <rPh sb="1" eb="2">
      <t>ケイ</t>
    </rPh>
    <phoneticPr fontId="2"/>
  </si>
  <si>
    <t>時間数</t>
    <rPh sb="0" eb="3">
      <t>ジカンスウ</t>
    </rPh>
    <phoneticPr fontId="2"/>
  </si>
  <si>
    <t>金額</t>
    <rPh sb="0" eb="2">
      <t>キンガク</t>
    </rPh>
    <phoneticPr fontId="2"/>
  </si>
  <si>
    <t>金額</t>
    <rPh sb="0" eb="1">
      <t>キン</t>
    </rPh>
    <rPh sb="1" eb="2">
      <t>ガク</t>
    </rPh>
    <phoneticPr fontId="2"/>
  </si>
  <si>
    <t>環境　太郎</t>
    <rPh sb="0" eb="2">
      <t>カンキョウ</t>
    </rPh>
    <rPh sb="3" eb="5">
      <t>タロウ</t>
    </rPh>
    <phoneticPr fontId="2"/>
  </si>
  <si>
    <t>〇〇　〇〇</t>
  </si>
  <si>
    <t>×　××</t>
  </si>
  <si>
    <t>月　別　合　計</t>
    <rPh sb="0" eb="1">
      <t>ガツ</t>
    </rPh>
    <rPh sb="2" eb="3">
      <t>ベツ</t>
    </rPh>
    <rPh sb="4" eb="5">
      <t>ゴウ</t>
    </rPh>
    <rPh sb="6" eb="7">
      <t>ケイ</t>
    </rPh>
    <phoneticPr fontId="2"/>
  </si>
  <si>
    <t>※支払を証する書類と照合できるよう個人毎月別に集計してください。</t>
  </si>
  <si>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</si>
  <si>
    <t>　　</t>
    <phoneticPr fontId="2"/>
  </si>
  <si>
    <t>人件費内訳表</t>
    <rPh sb="0" eb="3">
      <t>ジンケンヒ</t>
    </rPh>
    <rPh sb="3" eb="5">
      <t>ウチワケ</t>
    </rPh>
    <rPh sb="5" eb="6">
      <t>ヒョウ</t>
    </rPh>
    <phoneticPr fontId="2"/>
  </si>
  <si>
    <t>単位：時間</t>
    <rPh sb="0" eb="2">
      <t>タンイ</t>
    </rPh>
    <rPh sb="3" eb="5">
      <t>ジカン</t>
    </rPh>
    <phoneticPr fontId="2"/>
  </si>
  <si>
    <t>業務内容</t>
    <rPh sb="0" eb="4">
      <t>ギョウムナイヨウ</t>
    </rPh>
    <phoneticPr fontId="2"/>
  </si>
  <si>
    <t>環境 太郎</t>
    <rPh sb="0" eb="2">
      <t>カンキョウ</t>
    </rPh>
    <rPh sb="3" eb="5">
      <t>タロウ</t>
    </rPh>
    <phoneticPr fontId="2"/>
  </si>
  <si>
    <t>総合職B</t>
    <rPh sb="0" eb="3">
      <t>ソウゴウショク</t>
    </rPh>
    <phoneticPr fontId="2"/>
  </si>
  <si>
    <t>総合職C</t>
    <rPh sb="0" eb="3">
      <t>ソウゴウ</t>
    </rPh>
    <phoneticPr fontId="2"/>
  </si>
  <si>
    <t>合計時間数</t>
    <rPh sb="0" eb="2">
      <t>ゴウケイ</t>
    </rPh>
    <rPh sb="2" eb="5">
      <t>ジカンスウ</t>
    </rPh>
    <phoneticPr fontId="2"/>
  </si>
  <si>
    <t>合計金額</t>
  </si>
  <si>
    <t>人件費時間単価算出表</t>
    <rPh sb="8" eb="9">
      <t>デ</t>
    </rPh>
    <phoneticPr fontId="2"/>
  </si>
  <si>
    <t>事業者名</t>
    <rPh sb="0" eb="3">
      <t>ジギョウシャ</t>
    </rPh>
    <rPh sb="3" eb="4">
      <t>メイ</t>
    </rPh>
    <phoneticPr fontId="9"/>
  </si>
  <si>
    <t>従事者名</t>
    <rPh sb="0" eb="3">
      <t>ジュウジシャ</t>
    </rPh>
    <rPh sb="3" eb="4">
      <t>メイ</t>
    </rPh>
    <phoneticPr fontId="9"/>
  </si>
  <si>
    <t>環境 太郎</t>
    <rPh sb="0" eb="2">
      <t>カンキョウ</t>
    </rPh>
    <rPh sb="3" eb="5">
      <t>タロウ</t>
    </rPh>
    <phoneticPr fontId="9"/>
  </si>
  <si>
    <t>総支給額</t>
    <rPh sb="0" eb="1">
      <t>ソウ</t>
    </rPh>
    <rPh sb="1" eb="4">
      <t>シキュウガク</t>
    </rPh>
    <phoneticPr fontId="9"/>
  </si>
  <si>
    <t>基本給</t>
    <rPh sb="0" eb="3">
      <t>キホンキュウ</t>
    </rPh>
    <phoneticPr fontId="9"/>
  </si>
  <si>
    <t>通勤手当※a</t>
    <rPh sb="0" eb="2">
      <t>ツウキン</t>
    </rPh>
    <rPh sb="2" eb="4">
      <t>テアテ</t>
    </rPh>
    <phoneticPr fontId="9"/>
  </si>
  <si>
    <t>住宅手当</t>
    <rPh sb="0" eb="2">
      <t>ジュウタク</t>
    </rPh>
    <rPh sb="2" eb="4">
      <t>テアテ</t>
    </rPh>
    <phoneticPr fontId="9"/>
  </si>
  <si>
    <t>小計</t>
    <rPh sb="0" eb="2">
      <t>ショウケイ</t>
    </rPh>
    <phoneticPr fontId="2"/>
  </si>
  <si>
    <t>健康保険</t>
    <rPh sb="0" eb="2">
      <t>ケンコウ</t>
    </rPh>
    <rPh sb="2" eb="4">
      <t>ホケン</t>
    </rPh>
    <phoneticPr fontId="2"/>
  </si>
  <si>
    <t>厚生年金</t>
    <rPh sb="0" eb="2">
      <t>コウセイ</t>
    </rPh>
    <rPh sb="2" eb="4">
      <t>ネンキン</t>
    </rPh>
    <phoneticPr fontId="2"/>
  </si>
  <si>
    <t>労働保険</t>
    <rPh sb="0" eb="2">
      <t>ロウドウ</t>
    </rPh>
    <rPh sb="2" eb="4">
      <t>ホケン</t>
    </rPh>
    <phoneticPr fontId="2"/>
  </si>
  <si>
    <t>月間勤務日数※c</t>
    <rPh sb="0" eb="2">
      <t>ゲッカン</t>
    </rPh>
    <rPh sb="2" eb="4">
      <t>キンム</t>
    </rPh>
    <rPh sb="4" eb="6">
      <t>ニッスウ</t>
    </rPh>
    <phoneticPr fontId="9"/>
  </si>
  <si>
    <t>理論総労働時間※d（B)</t>
    <rPh sb="0" eb="2">
      <t>リロン</t>
    </rPh>
    <rPh sb="2" eb="3">
      <t>ソウ</t>
    </rPh>
    <rPh sb="3" eb="5">
      <t>ロウドウ</t>
    </rPh>
    <rPh sb="5" eb="7">
      <t>ジカン</t>
    </rPh>
    <phoneticPr fontId="9"/>
  </si>
  <si>
    <t>9月</t>
    <phoneticPr fontId="2"/>
  </si>
  <si>
    <t>10月</t>
    <phoneticPr fontId="2"/>
  </si>
  <si>
    <t>11月</t>
    <phoneticPr fontId="2"/>
  </si>
  <si>
    <t>合計(A)</t>
    <rPh sb="0" eb="2">
      <t>ゴウケイ</t>
    </rPh>
    <phoneticPr fontId="9"/>
  </si>
  <si>
    <t>給与</t>
    <rPh sb="0" eb="2">
      <t>キュウヨ</t>
    </rPh>
    <phoneticPr fontId="2"/>
  </si>
  <si>
    <t>令和４年９月～令和５年１月</t>
    <phoneticPr fontId="2"/>
  </si>
  <si>
    <t>小計</t>
    <rPh sb="0" eb="1">
      <t>ショウ</t>
    </rPh>
    <rPh sb="1" eb="2">
      <t>ケイ</t>
    </rPh>
    <phoneticPr fontId="9"/>
  </si>
  <si>
    <t>○○※b</t>
    <phoneticPr fontId="2"/>
  </si>
  <si>
    <t>予定している補助事業期間</t>
    <rPh sb="0" eb="2">
      <t>ヨテイ</t>
    </rPh>
    <rPh sb="6" eb="8">
      <t>ホジョ</t>
    </rPh>
    <rPh sb="8" eb="10">
      <t>ジギョウ</t>
    </rPh>
    <rPh sb="10" eb="12">
      <t>キカン</t>
    </rPh>
    <phoneticPr fontId="9"/>
  </si>
  <si>
    <t>給与支給
対象期間（月）</t>
    <rPh sb="0" eb="2">
      <t>キュウヨ</t>
    </rPh>
    <rPh sb="2" eb="4">
      <t>シキュウ</t>
    </rPh>
    <rPh sb="5" eb="7">
      <t>タイショウ</t>
    </rPh>
    <rPh sb="7" eb="9">
      <t>キカン</t>
    </rPh>
    <rPh sb="10" eb="11">
      <t>ツキ</t>
    </rPh>
    <phoneticPr fontId="9"/>
  </si>
  <si>
    <t>総合職B</t>
    <rPh sb="0" eb="3">
      <t>ソウゴウショク</t>
    </rPh>
    <phoneticPr fontId="9"/>
  </si>
  <si>
    <t>1月</t>
    <phoneticPr fontId="2"/>
  </si>
  <si>
    <t>総合職C</t>
    <rPh sb="0" eb="3">
      <t>ソウゴウショク</t>
    </rPh>
    <phoneticPr fontId="9"/>
  </si>
  <si>
    <t>○○</t>
    <phoneticPr fontId="2"/>
  </si>
  <si>
    <t>○○</t>
  </si>
  <si>
    <t>〇</t>
    <phoneticPr fontId="2"/>
  </si>
  <si>
    <t>人　件　費　集　計　表</t>
    <rPh sb="0" eb="1">
      <t>ニン</t>
    </rPh>
    <rPh sb="2" eb="3">
      <t>ケン</t>
    </rPh>
    <rPh sb="4" eb="5">
      <t>ヒ</t>
    </rPh>
    <rPh sb="6" eb="7">
      <t>シュウ</t>
    </rPh>
    <rPh sb="8" eb="9">
      <t>ケイ</t>
    </rPh>
    <rPh sb="10" eb="11">
      <t>ヒョウ</t>
    </rPh>
    <phoneticPr fontId="2"/>
  </si>
  <si>
    <t>令和４年度××における●●事業</t>
    <rPh sb="0" eb="2">
      <t>レイワ</t>
    </rPh>
    <rPh sb="3" eb="5">
      <t>ネンド</t>
    </rPh>
    <rPh sb="13" eb="15">
      <t>ジギョウ</t>
    </rPh>
    <phoneticPr fontId="2"/>
  </si>
  <si>
    <t>合計額を理論総労働時間（補助事業の計画期間）で割った額</t>
    <phoneticPr fontId="2"/>
  </si>
  <si>
    <t>※e</t>
    <phoneticPr fontId="9"/>
  </si>
  <si>
    <t>社内規定による、当該月における理論上総労働時間を記入してください。（ｃ×１日の所定労働時間）</t>
    <phoneticPr fontId="2"/>
  </si>
  <si>
    <t>※d</t>
    <phoneticPr fontId="9"/>
  </si>
  <si>
    <t>社内規定（営業カレンダー等）による、当該月における理論上総労働日数を記入してください。</t>
  </si>
  <si>
    <t>※c</t>
    <phoneticPr fontId="9"/>
  </si>
  <si>
    <t>※b</t>
    <phoneticPr fontId="9"/>
  </si>
  <si>
    <t>通勤手当を計上する場合は税抜額を計上してください。※税込額から算出する場合は、1.1で割った金額の小数点以下を切り上げてください</t>
  </si>
  <si>
    <t>※a</t>
    <phoneticPr fontId="9"/>
  </si>
  <si>
    <t>事業者名：</t>
  </si>
  <si>
    <t>○○株式会社</t>
    <phoneticPr fontId="2"/>
  </si>
  <si>
    <t>事業者名：</t>
    <rPh sb="0" eb="4">
      <t>ジギョウシャメイ</t>
    </rPh>
    <phoneticPr fontId="2"/>
  </si>
  <si>
    <t>③</t>
    <phoneticPr fontId="2"/>
  </si>
  <si>
    <t>②</t>
    <phoneticPr fontId="2"/>
  </si>
  <si>
    <t>①</t>
    <phoneticPr fontId="2"/>
  </si>
  <si>
    <t>区分番号</t>
    <rPh sb="0" eb="2">
      <t>クブン</t>
    </rPh>
    <rPh sb="2" eb="4">
      <t>バンゴウ</t>
    </rPh>
    <phoneticPr fontId="2"/>
  </si>
  <si>
    <t>将来像の設定に関する調査</t>
    <rPh sb="0" eb="3">
      <t>ショウライゾウ</t>
    </rPh>
    <rPh sb="4" eb="6">
      <t>セッテイ</t>
    </rPh>
    <rPh sb="7" eb="8">
      <t>カン</t>
    </rPh>
    <rPh sb="10" eb="12">
      <t>チョウサ</t>
    </rPh>
    <phoneticPr fontId="2"/>
  </si>
  <si>
    <t>事業の概要</t>
    <rPh sb="0" eb="2">
      <t>ジギョウ</t>
    </rPh>
    <rPh sb="3" eb="5">
      <t>ガイヨウ</t>
    </rPh>
    <phoneticPr fontId="2"/>
  </si>
  <si>
    <t>対象拠点の現況調査</t>
    <rPh sb="0" eb="4">
      <t>タイショウキョテン</t>
    </rPh>
    <rPh sb="5" eb="7">
      <t>ゲンキョウ</t>
    </rPh>
    <rPh sb="7" eb="9">
      <t>チョウサ</t>
    </rPh>
    <phoneticPr fontId="2"/>
  </si>
  <si>
    <t>補助事業名：</t>
  </si>
  <si>
    <t>上位計画等</t>
    <rPh sb="0" eb="4">
      <t>ジョウイケイカク</t>
    </rPh>
    <rPh sb="4" eb="5">
      <t>トウ</t>
    </rPh>
    <phoneticPr fontId="2"/>
  </si>
  <si>
    <t>設備内容と規模、稼働状況</t>
    <rPh sb="0" eb="2">
      <t>セツビ</t>
    </rPh>
    <rPh sb="2" eb="4">
      <t>ナイヨウ</t>
    </rPh>
    <rPh sb="5" eb="7">
      <t>キボ</t>
    </rPh>
    <rPh sb="8" eb="12">
      <t>カドウジョウキョウ</t>
    </rPh>
    <phoneticPr fontId="2"/>
  </si>
  <si>
    <t>〇〇株式会社</t>
  </si>
  <si>
    <t>賞与等</t>
    <rPh sb="0" eb="2">
      <t>ショウヨ</t>
    </rPh>
    <rPh sb="2" eb="3">
      <t>ナド</t>
    </rPh>
    <phoneticPr fontId="2"/>
  </si>
  <si>
    <t>賞与支給
対象期間※e</t>
    <rPh sb="0" eb="2">
      <t>ショウヨ</t>
    </rPh>
    <rPh sb="2" eb="4">
      <t>シキュウ</t>
    </rPh>
    <rPh sb="5" eb="7">
      <t>タイショウ</t>
    </rPh>
    <rPh sb="7" eb="9">
      <t>キカン</t>
    </rPh>
    <phoneticPr fontId="9"/>
  </si>
  <si>
    <t>冬季</t>
  </si>
  <si>
    <t>夏季</t>
    <rPh sb="0" eb="2">
      <t>カキ</t>
    </rPh>
    <phoneticPr fontId="2"/>
  </si>
  <si>
    <t>４～９月</t>
  </si>
  <si>
    <t>４～９月</t>
    <rPh sb="3" eb="4">
      <t>ガツ</t>
    </rPh>
    <phoneticPr fontId="2"/>
  </si>
  <si>
    <t>〇〇※ｂ</t>
    <phoneticPr fontId="9"/>
  </si>
  <si>
    <t>合計(B)</t>
    <rPh sb="0" eb="2">
      <t>ゴウケイ</t>
    </rPh>
    <phoneticPr fontId="9"/>
  </si>
  <si>
    <t>賞与対象時間※f</t>
    <rPh sb="0" eb="4">
      <t>ショウヨタイショウ</t>
    </rPh>
    <rPh sb="4" eb="6">
      <t>ジカン</t>
    </rPh>
    <phoneticPr fontId="9"/>
  </si>
  <si>
    <t>賞与対象期間※f</t>
    <rPh sb="0" eb="4">
      <t>ショウヨタイショウ</t>
    </rPh>
    <rPh sb="4" eb="6">
      <t>キカン</t>
    </rPh>
    <phoneticPr fontId="9"/>
  </si>
  <si>
    <t>事業対象時間※g</t>
    <rPh sb="0" eb="2">
      <t>ジギョウ</t>
    </rPh>
    <rPh sb="2" eb="4">
      <t>タイショウ</t>
    </rPh>
    <rPh sb="4" eb="6">
      <t>ジカン</t>
    </rPh>
    <phoneticPr fontId="9"/>
  </si>
  <si>
    <t>理論対象期間※g</t>
    <rPh sb="0" eb="2">
      <t>リロン</t>
    </rPh>
    <rPh sb="2" eb="4">
      <t>タイショウ</t>
    </rPh>
    <rPh sb="4" eb="6">
      <t>キカン</t>
    </rPh>
    <phoneticPr fontId="9"/>
  </si>
  <si>
    <t>合計額※h</t>
    <rPh sb="0" eb="2">
      <t>ゴウケイ</t>
    </rPh>
    <rPh sb="2" eb="3">
      <t>ガク</t>
    </rPh>
    <phoneticPr fontId="2"/>
  </si>
  <si>
    <t>時間単価※i　</t>
    <rPh sb="0" eb="2">
      <t>ジカン</t>
    </rPh>
    <rPh sb="2" eb="4">
      <t>タンカ</t>
    </rPh>
    <phoneticPr fontId="9"/>
  </si>
  <si>
    <t>社内規定による、賞与の名称と対象（算定）期間を記入してください。</t>
    <phoneticPr fontId="2"/>
  </si>
  <si>
    <t>※f</t>
    <phoneticPr fontId="9"/>
  </si>
  <si>
    <r>
      <t>社内規定による賞与対象時間（賞与対象期間の所定労働日数の合計</t>
    </r>
    <r>
      <rPr>
        <sz val="11"/>
        <rFont val="Segoe UI Symbol"/>
        <family val="3"/>
      </rPr>
      <t>✖</t>
    </r>
    <r>
      <rPr>
        <sz val="11"/>
        <rFont val="游ゴシック"/>
        <family val="3"/>
        <charset val="128"/>
      </rPr>
      <t>所定労働時間）を記入してください。</t>
    </r>
    <phoneticPr fontId="2"/>
  </si>
  <si>
    <t>※g</t>
    <phoneticPr fontId="9"/>
  </si>
  <si>
    <t>※h</t>
    <phoneticPr fontId="9"/>
  </si>
  <si>
    <r>
      <t>補助事業期間における、給与及び賞与それぞれの合計額（＝総支給額と法定福利費(事業者負担分)）　※賞与については補助事業期間内の相当額（合計(B)</t>
    </r>
    <r>
      <rPr>
        <sz val="11"/>
        <rFont val="Segoe UI Symbol"/>
        <family val="3"/>
      </rPr>
      <t>✖</t>
    </r>
    <r>
      <rPr>
        <sz val="11"/>
        <rFont val="游ゴシック"/>
        <family val="3"/>
        <charset val="128"/>
      </rPr>
      <t>g/f）</t>
    </r>
    <phoneticPr fontId="2"/>
  </si>
  <si>
    <t>※i</t>
    <phoneticPr fontId="9"/>
  </si>
  <si>
    <t>必要に応じて行や列を追加して作成してください。</t>
    <rPh sb="0" eb="2">
      <t>ヒツヨウ</t>
    </rPh>
    <rPh sb="3" eb="4">
      <t>オウ</t>
    </rPh>
    <rPh sb="6" eb="7">
      <t>ギョウ</t>
    </rPh>
    <rPh sb="8" eb="9">
      <t>レツ</t>
    </rPh>
    <rPh sb="10" eb="12">
      <t>ツイカ</t>
    </rPh>
    <rPh sb="14" eb="16">
      <t>サクセイ</t>
    </rPh>
    <phoneticPr fontId="2"/>
  </si>
  <si>
    <t>自動計算になっているセルも、入力後は計算式を確認してください。</t>
    <rPh sb="0" eb="2">
      <t>ジドウ</t>
    </rPh>
    <rPh sb="2" eb="4">
      <t>ケイサン</t>
    </rPh>
    <rPh sb="14" eb="17">
      <t>ニュウリョクゴ</t>
    </rPh>
    <rPh sb="18" eb="20">
      <t>ケイサン</t>
    </rPh>
    <rPh sb="20" eb="21">
      <t>シキ</t>
    </rPh>
    <rPh sb="22" eb="24">
      <t>カクニン</t>
    </rPh>
    <phoneticPr fontId="2"/>
  </si>
  <si>
    <r>
      <t>法定
福利費</t>
    </r>
    <r>
      <rPr>
        <sz val="11"/>
        <color rgb="FFFF0000"/>
        <rFont val="游ゴシック"/>
        <family val="3"/>
        <charset val="128"/>
      </rPr>
      <t>（事業者負担分）</t>
    </r>
    <rPh sb="0" eb="2">
      <t>ホウテイ</t>
    </rPh>
    <rPh sb="3" eb="5">
      <t>フクリ</t>
    </rPh>
    <rPh sb="5" eb="6">
      <t>ヒ</t>
    </rPh>
    <rPh sb="7" eb="10">
      <t>ジギョウシャ</t>
    </rPh>
    <rPh sb="10" eb="12">
      <t>フタン</t>
    </rPh>
    <rPh sb="12" eb="13">
      <t>ブン</t>
    </rPh>
    <phoneticPr fontId="9"/>
  </si>
  <si>
    <t>「○○」は、社内で規定されている諸手当、福利厚生費のうち、補助対象経費に該当するものを記載してください。※時間外手当、食事手当などの福利厚生面で助成されているものは含めることができません</t>
    <rPh sb="20" eb="25">
      <t>フクリコウセイヒ</t>
    </rPh>
    <phoneticPr fontId="2"/>
  </si>
  <si>
    <r>
      <t>社内規定による賞与対象期間のうち、補助事業の計画期間（事業期間の所定労働日数</t>
    </r>
    <r>
      <rPr>
        <sz val="11"/>
        <rFont val="Segoe UI Symbol"/>
        <family val="3"/>
      </rPr>
      <t>✖</t>
    </r>
    <r>
      <rPr>
        <sz val="11"/>
        <rFont val="游ゴシック"/>
        <family val="3"/>
        <charset val="128"/>
      </rPr>
      <t>所定労働時間）を記入してください。例：冬季賞与の対象期間4～9月、補助事業の計画期間9～1月の場合、事業対象時間は9月分の160時間（所定労働日数20日</t>
    </r>
    <r>
      <rPr>
        <sz val="11"/>
        <rFont val="Segoe UI Symbol"/>
        <family val="3"/>
      </rPr>
      <t>✖</t>
    </r>
    <r>
      <rPr>
        <sz val="11"/>
        <rFont val="游ゴシック"/>
        <family val="3"/>
        <charset val="128"/>
      </rPr>
      <t>8時間/日）。</t>
    </r>
    <rPh sb="58" eb="59">
      <t>フユ</t>
    </rPh>
    <rPh sb="89" eb="91">
      <t>ジギョウ</t>
    </rPh>
    <rPh sb="91" eb="93">
      <t>タイショウ</t>
    </rPh>
    <phoneticPr fontId="2"/>
  </si>
  <si>
    <t>令和４年度 　諸謝金内訳表</t>
    <rPh sb="0" eb="2">
      <t>レイワ</t>
    </rPh>
    <rPh sb="3" eb="5">
      <t>ネンド</t>
    </rPh>
    <rPh sb="7" eb="13">
      <t>ショ</t>
    </rPh>
    <phoneticPr fontId="2"/>
  </si>
  <si>
    <t>〇〇株式会社</t>
    <rPh sb="2" eb="6">
      <t>カブ</t>
    </rPh>
    <phoneticPr fontId="2"/>
  </si>
  <si>
    <t>補助事業名：××における●●事業</t>
    <rPh sb="0" eb="4">
      <t>ホジョジギョウ</t>
    </rPh>
    <rPh sb="4" eb="5">
      <t>メイ</t>
    </rPh>
    <rPh sb="14" eb="16">
      <t>ジギョウ</t>
    </rPh>
    <phoneticPr fontId="2"/>
  </si>
  <si>
    <t>（単位：円）</t>
    <rPh sb="1" eb="3">
      <t>タンイ</t>
    </rPh>
    <rPh sb="4" eb="5">
      <t>エン</t>
    </rPh>
    <phoneticPr fontId="2"/>
  </si>
  <si>
    <t>No.</t>
    <phoneticPr fontId="2"/>
  </si>
  <si>
    <t>用務日</t>
    <rPh sb="0" eb="2">
      <t>ヨウム</t>
    </rPh>
    <rPh sb="2" eb="3">
      <t>ビ</t>
    </rPh>
    <phoneticPr fontId="2"/>
  </si>
  <si>
    <t>支給対象者</t>
    <rPh sb="0" eb="5">
      <t>シキュウタイシ</t>
    </rPh>
    <phoneticPr fontId="2"/>
  </si>
  <si>
    <t>理由</t>
    <rPh sb="0" eb="2">
      <t>リユウ</t>
    </rPh>
    <phoneticPr fontId="2"/>
  </si>
  <si>
    <t>単価</t>
    <rPh sb="0" eb="2">
      <t>タンカ</t>
    </rPh>
    <phoneticPr fontId="2"/>
  </si>
  <si>
    <t>時間</t>
    <rPh sb="0" eb="2">
      <t>ジカン</t>
    </rPh>
    <phoneticPr fontId="2"/>
  </si>
  <si>
    <t>備考</t>
    <rPh sb="0" eb="2">
      <t>ビコウ</t>
    </rPh>
    <phoneticPr fontId="2"/>
  </si>
  <si>
    <t>謝-1</t>
    <rPh sb="0" eb="1">
      <t>シャ</t>
    </rPh>
    <phoneticPr fontId="2"/>
  </si>
  <si>
    <t>××　××</t>
    <phoneticPr fontId="2"/>
  </si>
  <si>
    <t>第1回〇〇検討委員会</t>
    <rPh sb="0" eb="1">
      <t>ダイ</t>
    </rPh>
    <rPh sb="2" eb="3">
      <t>カイ</t>
    </rPh>
    <rPh sb="5" eb="7">
      <t>ケントウ</t>
    </rPh>
    <rPh sb="7" eb="10">
      <t>イインカイ</t>
    </rPh>
    <phoneticPr fontId="2"/>
  </si>
  <si>
    <t>10,000/日</t>
    <rPh sb="7" eb="8">
      <t>ニチ</t>
    </rPh>
    <phoneticPr fontId="2"/>
  </si>
  <si>
    <t>1日</t>
    <rPh sb="1" eb="2">
      <t>ニチ</t>
    </rPh>
    <phoneticPr fontId="2"/>
  </si>
  <si>
    <t>謝-2</t>
    <rPh sb="0" eb="1">
      <t>シャ</t>
    </rPh>
    <phoneticPr fontId="2"/>
  </si>
  <si>
    <t>●●　●●</t>
    <phoneticPr fontId="2"/>
  </si>
  <si>
    <t>謝-3</t>
    <rPh sb="0" eb="1">
      <t>シャ</t>
    </rPh>
    <phoneticPr fontId="2"/>
  </si>
  <si>
    <t>△△　△△△</t>
    <phoneticPr fontId="2"/>
  </si>
  <si>
    <t>謝-4</t>
    <rPh sb="0" eb="1">
      <t>シャ</t>
    </rPh>
    <phoneticPr fontId="2"/>
  </si>
  <si>
    <t>□　□□</t>
    <phoneticPr fontId="2"/>
  </si>
  <si>
    <t>謝-5</t>
    <rPh sb="0" eb="1">
      <t>シャ</t>
    </rPh>
    <phoneticPr fontId="2"/>
  </si>
  <si>
    <t>＊＊　＊＊＊</t>
    <phoneticPr fontId="2"/>
  </si>
  <si>
    <t>第1回〇〇検討委員会　講師</t>
    <rPh sb="5" eb="10">
      <t>ケン</t>
    </rPh>
    <rPh sb="11" eb="13">
      <t>コウシ</t>
    </rPh>
    <phoneticPr fontId="2"/>
  </si>
  <si>
    <t>7,000/時間</t>
    <rPh sb="6" eb="8">
      <t>ジカン</t>
    </rPh>
    <phoneticPr fontId="2"/>
  </si>
  <si>
    <t>2時間</t>
    <rPh sb="1" eb="3">
      <t>ジカン</t>
    </rPh>
    <phoneticPr fontId="2"/>
  </si>
  <si>
    <t>謝-6</t>
    <rPh sb="0" eb="1">
      <t>シャ</t>
    </rPh>
    <phoneticPr fontId="2"/>
  </si>
  <si>
    <t>第2回〇〇検討委員会</t>
    <rPh sb="0" eb="1">
      <t>ダイ</t>
    </rPh>
    <rPh sb="2" eb="3">
      <t>カイ</t>
    </rPh>
    <rPh sb="5" eb="10">
      <t>ケン</t>
    </rPh>
    <phoneticPr fontId="2"/>
  </si>
  <si>
    <t>謝-7</t>
    <rPh sb="0" eb="1">
      <t>シャ</t>
    </rPh>
    <phoneticPr fontId="2"/>
  </si>
  <si>
    <t>謝-8</t>
    <rPh sb="0" eb="1">
      <t>シャ</t>
    </rPh>
    <phoneticPr fontId="2"/>
  </si>
  <si>
    <t>謝-9</t>
    <rPh sb="0" eb="1">
      <t>シャ</t>
    </rPh>
    <phoneticPr fontId="2"/>
  </si>
  <si>
    <t>謝-10</t>
    <rPh sb="0" eb="1">
      <t>シャ</t>
    </rPh>
    <phoneticPr fontId="2"/>
  </si>
  <si>
    <t>第2回〇〇検討委員会　講師</t>
    <rPh sb="5" eb="10">
      <t>ケ</t>
    </rPh>
    <rPh sb="11" eb="13">
      <t>コウシ</t>
    </rPh>
    <phoneticPr fontId="2"/>
  </si>
  <si>
    <t>謝-11</t>
    <rPh sb="0" eb="1">
      <t>シャ</t>
    </rPh>
    <phoneticPr fontId="2"/>
  </si>
  <si>
    <t>第3回〇〇検討委員会</t>
    <rPh sb="0" eb="1">
      <t>ダイ</t>
    </rPh>
    <rPh sb="2" eb="3">
      <t>カイ</t>
    </rPh>
    <rPh sb="5" eb="10">
      <t>ケ</t>
    </rPh>
    <phoneticPr fontId="2"/>
  </si>
  <si>
    <t>謝-12</t>
    <rPh sb="0" eb="1">
      <t>シャ</t>
    </rPh>
    <phoneticPr fontId="2"/>
  </si>
  <si>
    <t>謝-13</t>
    <rPh sb="0" eb="1">
      <t>シャ</t>
    </rPh>
    <phoneticPr fontId="2"/>
  </si>
  <si>
    <t>謝-14</t>
    <rPh sb="0" eb="1">
      <t>シャ</t>
    </rPh>
    <phoneticPr fontId="2"/>
  </si>
  <si>
    <t>合計</t>
    <rPh sb="0" eb="2">
      <t>ゴウケイ</t>
    </rPh>
    <phoneticPr fontId="2"/>
  </si>
  <si>
    <t>令和４年度　 旅費内訳表</t>
    <rPh sb="0" eb="2">
      <t>レイワ</t>
    </rPh>
    <rPh sb="3" eb="5">
      <t>ネンド</t>
    </rPh>
    <rPh sb="7" eb="9">
      <t>リョヒ</t>
    </rPh>
    <rPh sb="9" eb="11">
      <t>ウチワケ</t>
    </rPh>
    <rPh sb="11" eb="12">
      <t>ヒョウ</t>
    </rPh>
    <phoneticPr fontId="2"/>
  </si>
  <si>
    <t>〇〇株式会社</t>
    <rPh sb="2" eb="6">
      <t>カブシキ</t>
    </rPh>
    <phoneticPr fontId="2"/>
  </si>
  <si>
    <t>補助事業名：××における●●事業</t>
    <rPh sb="0" eb="5">
      <t>ホジョ</t>
    </rPh>
    <rPh sb="14" eb="16">
      <t>ジギョウ</t>
    </rPh>
    <phoneticPr fontId="2"/>
  </si>
  <si>
    <t>出張日</t>
    <rPh sb="0" eb="2">
      <t>シュッチョウ</t>
    </rPh>
    <rPh sb="2" eb="3">
      <t>ビ</t>
    </rPh>
    <phoneticPr fontId="2"/>
  </si>
  <si>
    <t>出張者</t>
    <rPh sb="0" eb="2">
      <t>シュッチョウ</t>
    </rPh>
    <rPh sb="2" eb="3">
      <t>シャ</t>
    </rPh>
    <phoneticPr fontId="2"/>
  </si>
  <si>
    <t>所属</t>
    <rPh sb="0" eb="2">
      <t>ショゾク</t>
    </rPh>
    <phoneticPr fontId="2"/>
  </si>
  <si>
    <t>交通経路</t>
    <rPh sb="0" eb="2">
      <t>コウツウ</t>
    </rPh>
    <rPh sb="2" eb="4">
      <t>ケイロ</t>
    </rPh>
    <phoneticPr fontId="2"/>
  </si>
  <si>
    <t>単価等</t>
    <rPh sb="0" eb="2">
      <t>タンカ</t>
    </rPh>
    <rPh sb="2" eb="3">
      <t>トウ</t>
    </rPh>
    <phoneticPr fontId="2"/>
  </si>
  <si>
    <t>出発地</t>
    <rPh sb="0" eb="3">
      <t>シュッパツチ</t>
    </rPh>
    <phoneticPr fontId="2"/>
  </si>
  <si>
    <t>目的地</t>
    <rPh sb="0" eb="3">
      <t>モクテキ</t>
    </rPh>
    <phoneticPr fontId="2"/>
  </si>
  <si>
    <t>交通費</t>
    <rPh sb="0" eb="3">
      <t>コウツウヒ</t>
    </rPh>
    <phoneticPr fontId="2"/>
  </si>
  <si>
    <t>日当</t>
    <rPh sb="0" eb="2">
      <t>ニットウ</t>
    </rPh>
    <phoneticPr fontId="2"/>
  </si>
  <si>
    <t>宿泊費</t>
    <rPh sb="0" eb="3">
      <t>シュクハクヒ</t>
    </rPh>
    <phoneticPr fontId="2"/>
  </si>
  <si>
    <t>① △△における××の現地調査</t>
    <rPh sb="11" eb="13">
      <t>ゲンチ</t>
    </rPh>
    <rPh sb="13" eb="15">
      <t>チョウサ</t>
    </rPh>
    <phoneticPr fontId="2"/>
  </si>
  <si>
    <t>事業実施に係る打合せ</t>
    <rPh sb="0" eb="4">
      <t>ジギョウジッシ</t>
    </rPh>
    <rPh sb="5" eb="6">
      <t>カカ</t>
    </rPh>
    <rPh sb="7" eb="10">
      <t>ウチアワ</t>
    </rPh>
    <phoneticPr fontId="2"/>
  </si>
  <si>
    <t>旅①-1</t>
    <rPh sb="0" eb="1">
      <t>タビ</t>
    </rPh>
    <phoneticPr fontId="2"/>
  </si>
  <si>
    <t>～</t>
    <phoneticPr fontId="2"/>
  </si>
  <si>
    <t>〇〇　〇〇</t>
    <phoneticPr fontId="2"/>
  </si>
  <si>
    <t>職員</t>
    <rPh sb="0" eb="2">
      <t>ショクイン</t>
    </rPh>
    <phoneticPr fontId="2"/>
  </si>
  <si>
    <t>〇〇市</t>
    <rPh sb="2" eb="3">
      <t>シ</t>
    </rPh>
    <phoneticPr fontId="2"/>
  </si>
  <si>
    <t>〇〇町</t>
    <rPh sb="2" eb="3">
      <t>チョウ</t>
    </rPh>
    <phoneticPr fontId="2"/>
  </si>
  <si>
    <t>近郊旅費</t>
    <rPh sb="0" eb="2">
      <t>キンコウ</t>
    </rPh>
    <rPh sb="2" eb="4">
      <t>リョヒ</t>
    </rPh>
    <phoneticPr fontId="2"/>
  </si>
  <si>
    <t>旅①-2</t>
    <rPh sb="0" eb="1">
      <t>タビ</t>
    </rPh>
    <phoneticPr fontId="2"/>
  </si>
  <si>
    <t>××　×</t>
    <phoneticPr fontId="2"/>
  </si>
  <si>
    <t>旅①-3</t>
    <rPh sb="0" eb="1">
      <t>タビ</t>
    </rPh>
    <phoneticPr fontId="2"/>
  </si>
  <si>
    <t>旅①-4</t>
    <rPh sb="0" eb="1">
      <t>タビ</t>
    </rPh>
    <phoneticPr fontId="2"/>
  </si>
  <si>
    <t>小計（税込）</t>
    <rPh sb="0" eb="2">
      <t>ショウケイ</t>
    </rPh>
    <rPh sb="3" eb="4">
      <t>ゼイ</t>
    </rPh>
    <rPh sb="4" eb="5">
      <t>コ</t>
    </rPh>
    <phoneticPr fontId="2"/>
  </si>
  <si>
    <t>② △△における有識者会議</t>
    <phoneticPr fontId="2"/>
  </si>
  <si>
    <t>第1回△△における〇〇検討委員会</t>
    <rPh sb="0" eb="1">
      <t>ダイ</t>
    </rPh>
    <rPh sb="2" eb="3">
      <t>カイ</t>
    </rPh>
    <rPh sb="11" eb="16">
      <t>ケン</t>
    </rPh>
    <phoneticPr fontId="2"/>
  </si>
  <si>
    <t>旅②-1</t>
    <rPh sb="0" eb="1">
      <t>タビ</t>
    </rPh>
    <phoneticPr fontId="2"/>
  </si>
  <si>
    <t>〇〇駅</t>
    <rPh sb="2" eb="3">
      <t>エキ</t>
    </rPh>
    <phoneticPr fontId="2"/>
  </si>
  <si>
    <t>△△駅</t>
    <rPh sb="2" eb="3">
      <t>エキ</t>
    </rPh>
    <phoneticPr fontId="2"/>
  </si>
  <si>
    <t>旅②-2</t>
    <rPh sb="0" eb="1">
      <t>タビ</t>
    </rPh>
    <phoneticPr fontId="2"/>
  </si>
  <si>
    <t>旅②-3</t>
    <rPh sb="0" eb="1">
      <t>タビ</t>
    </rPh>
    <phoneticPr fontId="2"/>
  </si>
  <si>
    <t>外部委員</t>
    <rPh sb="0" eb="2">
      <t>ガイブ</t>
    </rPh>
    <rPh sb="2" eb="4">
      <t>イイン</t>
    </rPh>
    <phoneticPr fontId="2"/>
  </si>
  <si>
    <t>×△駅</t>
    <rPh sb="2" eb="3">
      <t>エキ</t>
    </rPh>
    <phoneticPr fontId="2"/>
  </si>
  <si>
    <t>旅②-4</t>
    <rPh sb="0" eb="1">
      <t>タビ</t>
    </rPh>
    <phoneticPr fontId="2"/>
  </si>
  <si>
    <t>□×駅</t>
    <rPh sb="2" eb="3">
      <t>エキ</t>
    </rPh>
    <phoneticPr fontId="2"/>
  </si>
  <si>
    <t>旅②-5</t>
    <rPh sb="0" eb="1">
      <t>タビ</t>
    </rPh>
    <phoneticPr fontId="2"/>
  </si>
  <si>
    <t>講師</t>
    <rPh sb="0" eb="2">
      <t>コウシ</t>
    </rPh>
    <phoneticPr fontId="2"/>
  </si>
  <si>
    <t>＊＊＊駅</t>
    <rPh sb="3" eb="4">
      <t>エキ</t>
    </rPh>
    <phoneticPr fontId="2"/>
  </si>
  <si>
    <t>前泊</t>
    <rPh sb="0" eb="2">
      <t>ゼンハク</t>
    </rPh>
    <phoneticPr fontId="2"/>
  </si>
  <si>
    <t>第2回△△における〇〇検討委員会</t>
    <rPh sb="0" eb="1">
      <t>ダイ</t>
    </rPh>
    <rPh sb="2" eb="3">
      <t>カイ</t>
    </rPh>
    <rPh sb="11" eb="16">
      <t>ケン</t>
    </rPh>
    <phoneticPr fontId="2"/>
  </si>
  <si>
    <t>旅②-6</t>
    <rPh sb="0" eb="1">
      <t>タビ</t>
    </rPh>
    <phoneticPr fontId="2"/>
  </si>
  <si>
    <t>旅②-7</t>
    <rPh sb="0" eb="1">
      <t>タビ</t>
    </rPh>
    <phoneticPr fontId="2"/>
  </si>
  <si>
    <t>旅②-8</t>
    <rPh sb="0" eb="1">
      <t>タビ</t>
    </rPh>
    <phoneticPr fontId="2"/>
  </si>
  <si>
    <t>旅②-9</t>
    <rPh sb="0" eb="1">
      <t>タビ</t>
    </rPh>
    <phoneticPr fontId="2"/>
  </si>
  <si>
    <t>旅②-10</t>
    <rPh sb="0" eb="1">
      <t>タビ</t>
    </rPh>
    <phoneticPr fontId="2"/>
  </si>
  <si>
    <t>③ △△に関する□□調査</t>
    <rPh sb="5" eb="6">
      <t>カン</t>
    </rPh>
    <rPh sb="10" eb="12">
      <t>チョウサ</t>
    </rPh>
    <phoneticPr fontId="2"/>
  </si>
  <si>
    <t>第1回□□調査</t>
    <rPh sb="0" eb="1">
      <t>ダイ</t>
    </rPh>
    <rPh sb="2" eb="3">
      <t>カイ</t>
    </rPh>
    <phoneticPr fontId="2"/>
  </si>
  <si>
    <t>□□駅</t>
    <rPh sb="2" eb="3">
      <t>エキ</t>
    </rPh>
    <phoneticPr fontId="2"/>
  </si>
  <si>
    <t>◇◇◇　◇</t>
    <phoneticPr fontId="2"/>
  </si>
  <si>
    <t>専門家</t>
    <rPh sb="0" eb="3">
      <t>センモン</t>
    </rPh>
    <phoneticPr fontId="2"/>
  </si>
  <si>
    <t>◇駅</t>
    <rPh sb="1" eb="2">
      <t>エキ</t>
    </rPh>
    <phoneticPr fontId="2"/>
  </si>
  <si>
    <t>第2回□□調査</t>
    <rPh sb="0" eb="1">
      <t>ダイ</t>
    </rPh>
    <rPh sb="2" eb="3">
      <t>カイ</t>
    </rPh>
    <phoneticPr fontId="2"/>
  </si>
  <si>
    <t>2泊</t>
    <rPh sb="1" eb="2">
      <t>ハク</t>
    </rPh>
    <phoneticPr fontId="2"/>
  </si>
  <si>
    <t>合計（税込）</t>
    <rPh sb="0" eb="2">
      <t>ゴウケイ</t>
    </rPh>
    <rPh sb="3" eb="5">
      <t>ゼイコ</t>
    </rPh>
    <phoneticPr fontId="2"/>
  </si>
  <si>
    <t>合計（税抜き）</t>
    <rPh sb="0" eb="2">
      <t>ゴウケイ</t>
    </rPh>
    <rPh sb="3" eb="4">
      <t>ゼイ</t>
    </rPh>
    <rPh sb="4" eb="5">
      <t>ヌ</t>
    </rPh>
    <phoneticPr fontId="2"/>
  </si>
  <si>
    <t>税率10％</t>
    <rPh sb="0" eb="2">
      <t>ゼイリツ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</si>
</sst>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numFmt numFmtId="177" formatCode="#,##0&quot;円&quot;"/>
    <numFmt numFmtId="178" formatCode="0_);[Red]\(0\)"/>
    <numFmt numFmtId="179" formatCode="0.00_);[Red]\(0.00\)"/>
    <numFmt numFmtId="180" formatCode="#&quot; 月&quot;"/>
    <numFmt numFmtId="181" formatCode="0&quot;カ&quot;&quot;月&quot;"/>
    <numFmt numFmtId="182" formatCode="#&quot;時間&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font>
    <font>
      <u/>
      <sz val="10"/>
      <color theme="1"/>
      <name val="游ゴシック"/>
      <family val="3"/>
      <charset val="128"/>
    </font>
    <font>
      <sz val="8"/>
      <color theme="1"/>
      <name val="游ゴシック"/>
      <family val="3"/>
      <charset val="128"/>
    </font>
    <font>
      <b/>
      <sz val="10"/>
      <color theme="1"/>
      <name val="游ゴシック"/>
      <family val="3"/>
      <charset val="128"/>
    </font>
    <font>
      <sz val="11"/>
      <name val="游ゴシック"/>
      <family val="3"/>
      <charset val="128"/>
    </font>
    <font>
      <sz val="14"/>
      <color indexed="8"/>
      <name val="游ゴシック"/>
      <family val="3"/>
      <charset val="128"/>
    </font>
    <font>
      <sz val="6"/>
      <name val="ＭＳ Ｐゴシック"/>
      <family val="3"/>
      <charset val="128"/>
    </font>
    <font>
      <sz val="11"/>
      <color indexed="8"/>
      <name val="游ゴシック"/>
      <family val="3"/>
      <charset val="128"/>
    </font>
    <font>
      <b/>
      <sz val="14"/>
      <name val="游ゴシック"/>
      <family val="3"/>
      <charset val="128"/>
    </font>
    <font>
      <sz val="16"/>
      <color indexed="8"/>
      <name val="游ゴシック"/>
      <family val="3"/>
      <charset val="128"/>
    </font>
    <font>
      <b/>
      <sz val="16"/>
      <color indexed="8"/>
      <name val="游ゴシック"/>
      <family val="3"/>
      <charset val="128"/>
    </font>
    <font>
      <sz val="11"/>
      <color theme="1"/>
      <name val="游ゴシック"/>
      <family val="3"/>
      <charset val="128"/>
      <scheme val="minor"/>
    </font>
    <font>
      <sz val="11"/>
      <color theme="1"/>
      <name val="游ゴシック"/>
      <family val="3"/>
      <charset val="128"/>
    </font>
    <font>
      <sz val="9"/>
      <color theme="1"/>
      <name val="游ゴシック"/>
      <family val="3"/>
      <charset val="128"/>
    </font>
    <font>
      <b/>
      <u/>
      <sz val="12"/>
      <color theme="1"/>
      <name val="游ゴシック"/>
      <family val="3"/>
      <charset val="128"/>
    </font>
    <font>
      <b/>
      <sz val="14"/>
      <color theme="1"/>
      <name val="游ゴシック"/>
      <family val="3"/>
      <charset val="128"/>
    </font>
    <font>
      <sz val="9"/>
      <color theme="1"/>
      <name val="ＭＳ Ｐゴシック"/>
      <family val="3"/>
      <charset val="128"/>
    </font>
    <font>
      <sz val="11"/>
      <name val="ＭＳ Ｐゴシック"/>
      <family val="3"/>
      <charset val="128"/>
    </font>
    <font>
      <sz val="11"/>
      <color rgb="FF00B0F0"/>
      <name val="游ゴシック"/>
      <family val="3"/>
      <charset val="128"/>
    </font>
    <font>
      <sz val="11"/>
      <name val="游ゴシック"/>
      <family val="2"/>
      <charset val="128"/>
      <scheme val="minor"/>
    </font>
    <font>
      <sz val="11"/>
      <name val="游ゴシック"/>
      <family val="3"/>
      <charset val="128"/>
      <scheme val="minor"/>
    </font>
    <font>
      <b/>
      <sz val="11"/>
      <name val="ＭＳ Ｐゴシック"/>
      <family val="3"/>
      <charset val="128"/>
    </font>
    <font>
      <sz val="11"/>
      <color rgb="FFFF0000"/>
      <name val="游ゴシック"/>
      <family val="3"/>
      <charset val="128"/>
    </font>
    <font>
      <sz val="11"/>
      <name val="Segoe UI Symbol"/>
      <family val="3"/>
    </font>
    <font>
      <b/>
      <sz val="11"/>
      <color theme="1"/>
      <name val="游ゴシック"/>
      <family val="3"/>
      <charset val="128"/>
    </font>
    <font>
      <b/>
      <sz val="12"/>
      <color theme="1"/>
      <name val="游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59999389629810485"/>
        <bgColor indexed="64"/>
      </patternFill>
    </fill>
  </fills>
  <borders count="5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0" fillId="0" borderId="0">
      <alignment vertical="center"/>
    </xf>
    <xf numFmtId="9" fontId="1" fillId="0" borderId="0" applyFont="0" applyFill="0" applyBorder="0" applyAlignment="0" applyProtection="0">
      <alignment vertical="center"/>
    </xf>
  </cellStyleXfs>
  <cellXfs count="196">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3" borderId="9" xfId="0" applyFont="1" applyFill="1" applyBorder="1">
      <alignment vertical="center"/>
    </xf>
    <xf numFmtId="0" fontId="3" fillId="3" borderId="10" xfId="0" applyFont="1" applyFill="1" applyBorder="1">
      <alignment vertical="center"/>
    </xf>
    <xf numFmtId="0" fontId="3" fillId="3" borderId="11" xfId="0" applyFont="1" applyFill="1" applyBorder="1">
      <alignment vertical="center"/>
    </xf>
    <xf numFmtId="0" fontId="7" fillId="0" borderId="0" xfId="0" applyFont="1" applyAlignment="1">
      <alignment horizontal="center" vertical="center"/>
    </xf>
    <xf numFmtId="0" fontId="8"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177" fontId="0" fillId="0" borderId="0" xfId="0" applyNumberFormat="1">
      <alignment vertical="center"/>
    </xf>
    <xf numFmtId="0" fontId="12" fillId="0" borderId="0" xfId="0" applyFont="1" applyProtection="1">
      <alignment vertical="center"/>
      <protection locked="0"/>
    </xf>
    <xf numFmtId="0" fontId="15" fillId="0" borderId="0" xfId="0" applyFont="1">
      <alignment vertical="center"/>
    </xf>
    <xf numFmtId="0" fontId="15" fillId="0" borderId="0" xfId="0" applyFont="1" applyAlignment="1">
      <alignment horizontal="center" vertical="center"/>
    </xf>
    <xf numFmtId="0" fontId="3" fillId="0" borderId="26" xfId="0" applyFont="1" applyBorder="1" applyAlignment="1"/>
    <xf numFmtId="38" fontId="3" fillId="0" borderId="16" xfId="0" applyNumberFormat="1" applyFont="1" applyBorder="1" applyAlignment="1"/>
    <xf numFmtId="0" fontId="16" fillId="0" borderId="0" xfId="0" applyFont="1">
      <alignment vertical="center"/>
    </xf>
    <xf numFmtId="0" fontId="16" fillId="0" borderId="0" xfId="0" applyFont="1" applyAlignment="1">
      <alignment vertical="top"/>
    </xf>
    <xf numFmtId="0" fontId="17" fillId="0" borderId="0" xfId="0" applyFont="1">
      <alignment vertical="center"/>
    </xf>
    <xf numFmtId="0" fontId="3" fillId="2" borderId="23" xfId="0" applyFont="1" applyFill="1" applyBorder="1" applyAlignment="1">
      <alignment horizontal="distributed" vertical="center" wrapText="1" justifyLastLine="1"/>
    </xf>
    <xf numFmtId="0" fontId="3" fillId="2" borderId="24" xfId="0" applyFont="1" applyFill="1" applyBorder="1" applyAlignment="1">
      <alignment horizontal="distributed" vertical="center" justifyLastLine="1"/>
    </xf>
    <xf numFmtId="0" fontId="3" fillId="2" borderId="25" xfId="0" applyFont="1" applyFill="1" applyBorder="1" applyAlignment="1">
      <alignment horizontal="distributed" vertical="center" justifyLastLine="1"/>
    </xf>
    <xf numFmtId="0" fontId="15" fillId="0" borderId="17" xfId="0" applyFont="1" applyBorder="1">
      <alignment vertical="center"/>
    </xf>
    <xf numFmtId="0" fontId="3" fillId="0" borderId="26" xfId="0" applyFont="1" applyBorder="1" applyAlignment="1">
      <alignment horizontal="center"/>
    </xf>
    <xf numFmtId="0" fontId="16" fillId="0" borderId="7" xfId="0" applyFont="1" applyBorder="1" applyAlignment="1">
      <alignment horizontal="center"/>
    </xf>
    <xf numFmtId="38" fontId="19" fillId="4" borderId="26" xfId="0" applyNumberFormat="1" applyFont="1" applyFill="1" applyBorder="1">
      <alignment vertical="center"/>
    </xf>
    <xf numFmtId="179" fontId="19" fillId="0" borderId="27" xfId="0" applyNumberFormat="1" applyFont="1" applyBorder="1" applyAlignment="1"/>
    <xf numFmtId="38" fontId="19" fillId="4" borderId="15" xfId="1" applyFont="1" applyFill="1" applyBorder="1" applyAlignment="1"/>
    <xf numFmtId="38" fontId="19" fillId="4" borderId="26" xfId="1" applyFont="1" applyFill="1" applyBorder="1" applyAlignment="1"/>
    <xf numFmtId="179" fontId="19" fillId="4" borderId="27" xfId="0" applyNumberFormat="1" applyFont="1" applyFill="1" applyBorder="1" applyAlignment="1"/>
    <xf numFmtId="179" fontId="19" fillId="4" borderId="27" xfId="0" applyNumberFormat="1" applyFont="1" applyFill="1" applyBorder="1">
      <alignment vertical="center"/>
    </xf>
    <xf numFmtId="38" fontId="19" fillId="4" borderId="15" xfId="1" applyFont="1" applyFill="1" applyBorder="1">
      <alignment vertical="center"/>
    </xf>
    <xf numFmtId="38" fontId="19" fillId="4" borderId="26" xfId="1" applyFont="1" applyFill="1" applyBorder="1">
      <alignment vertical="center"/>
    </xf>
    <xf numFmtId="0" fontId="3" fillId="0" borderId="0" xfId="0" applyFont="1" applyAlignment="1">
      <alignment vertical="top" wrapText="1"/>
    </xf>
    <xf numFmtId="0" fontId="3" fillId="0" borderId="0" xfId="0" applyFont="1" applyAlignment="1">
      <alignment vertical="center" wrapTex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3" borderId="30" xfId="0" applyFont="1" applyFill="1" applyBorder="1">
      <alignment vertical="center"/>
    </xf>
    <xf numFmtId="0" fontId="3" fillId="3" borderId="31" xfId="0" applyFont="1" applyFill="1" applyBorder="1">
      <alignment vertical="center"/>
    </xf>
    <xf numFmtId="0" fontId="3" fillId="2" borderId="29" xfId="0" applyFont="1" applyFill="1" applyBorder="1">
      <alignment vertical="center"/>
    </xf>
    <xf numFmtId="176" fontId="3" fillId="2" borderId="5" xfId="0" applyNumberFormat="1" applyFont="1" applyFill="1" applyBorder="1">
      <alignment vertical="center"/>
    </xf>
    <xf numFmtId="176" fontId="3" fillId="2" borderId="6" xfId="0" applyNumberFormat="1" applyFont="1" applyFill="1" applyBorder="1">
      <alignment vertical="center"/>
    </xf>
    <xf numFmtId="0" fontId="0" fillId="0" borderId="0" xfId="0" applyAlignment="1">
      <alignment vertical="center"/>
    </xf>
    <xf numFmtId="177" fontId="7" fillId="0" borderId="16" xfId="1" applyNumberFormat="1" applyFont="1" applyFill="1" applyBorder="1" applyAlignment="1" applyProtection="1">
      <alignment horizontal="right" vertical="center" shrinkToFit="1"/>
      <protection locked="0"/>
    </xf>
    <xf numFmtId="178" fontId="7" fillId="0" borderId="16" xfId="1" applyNumberFormat="1" applyFont="1" applyFill="1" applyBorder="1" applyAlignment="1" applyProtection="1">
      <alignment horizontal="right" vertical="center" shrinkToFit="1"/>
      <protection locked="0"/>
    </xf>
    <xf numFmtId="178" fontId="7" fillId="2" borderId="16" xfId="1" applyNumberFormat="1" applyFont="1" applyFill="1" applyBorder="1" applyAlignment="1" applyProtection="1">
      <alignment horizontal="right" vertical="center" shrinkToFit="1"/>
      <protection locked="0"/>
    </xf>
    <xf numFmtId="38" fontId="19" fillId="4" borderId="27" xfId="1" applyFont="1" applyFill="1" applyBorder="1">
      <alignment vertical="center"/>
    </xf>
    <xf numFmtId="0" fontId="10" fillId="2" borderId="16" xfId="0" applyFont="1" applyFill="1" applyBorder="1" applyAlignment="1">
      <alignment horizontal="center" vertical="center" wrapText="1"/>
    </xf>
    <xf numFmtId="177" fontId="7" fillId="4" borderId="16" xfId="1" applyNumberFormat="1" applyFont="1" applyFill="1" applyBorder="1" applyAlignment="1" applyProtection="1">
      <alignment horizontal="right" vertical="center" shrinkToFit="1"/>
    </xf>
    <xf numFmtId="178" fontId="7" fillId="4" borderId="16" xfId="1" applyNumberFormat="1" applyFont="1" applyFill="1" applyBorder="1" applyAlignment="1" applyProtection="1">
      <alignment horizontal="right" vertical="center" shrinkToFit="1"/>
      <protection locked="0"/>
    </xf>
    <xf numFmtId="0" fontId="3" fillId="3" borderId="10" xfId="0" applyFont="1" applyFill="1" applyBorder="1" applyAlignment="1">
      <alignment horizontal="right" vertical="center"/>
    </xf>
    <xf numFmtId="0" fontId="3" fillId="3" borderId="11" xfId="0" applyFont="1" applyFill="1" applyBorder="1" applyAlignment="1">
      <alignment horizontal="righ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7" fillId="0" borderId="0" xfId="0" applyFont="1">
      <alignment vertical="center"/>
    </xf>
    <xf numFmtId="0" fontId="24" fillId="0" borderId="0" xfId="0" applyFont="1" applyAlignment="1">
      <alignment horizontal="left" vertical="center" indent="3"/>
    </xf>
    <xf numFmtId="0" fontId="10" fillId="0" borderId="0" xfId="0" applyFont="1" applyProtection="1">
      <alignment vertical="center"/>
      <protection locked="0"/>
    </xf>
    <xf numFmtId="0" fontId="10" fillId="0" borderId="32" xfId="0" applyFont="1" applyBorder="1" applyProtection="1">
      <alignment vertical="center"/>
      <protection locked="0"/>
    </xf>
    <xf numFmtId="177" fontId="7" fillId="0" borderId="33" xfId="1" applyNumberFormat="1" applyFont="1" applyFill="1" applyBorder="1" applyAlignment="1" applyProtection="1">
      <alignment horizontal="right" vertical="center" shrinkToFit="1"/>
      <protection locked="0"/>
    </xf>
    <xf numFmtId="0" fontId="0" fillId="0" borderId="0" xfId="0" applyAlignment="1">
      <alignment horizontal="right" vertical="center"/>
    </xf>
    <xf numFmtId="38" fontId="6" fillId="2" borderId="6" xfId="1" applyFont="1" applyFill="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pplyAlignment="1">
      <alignment horizontal="righ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14" xfId="0" applyFont="1" applyBorder="1" applyAlignment="1">
      <alignment horizontal="right" vertical="center"/>
    </xf>
    <xf numFmtId="0" fontId="3" fillId="0" borderId="12" xfId="0" applyFont="1" applyBorder="1">
      <alignment vertical="center"/>
    </xf>
    <xf numFmtId="0" fontId="3" fillId="3" borderId="44" xfId="0" applyFont="1" applyFill="1" applyBorder="1" applyAlignment="1">
      <alignment horizontal="righ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pplyAlignment="1">
      <alignment horizontal="right" vertical="center"/>
    </xf>
    <xf numFmtId="0" fontId="3" fillId="0" borderId="48"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pplyAlignment="1">
      <alignment horizontal="right" vertical="center"/>
    </xf>
    <xf numFmtId="0" fontId="3" fillId="0" borderId="37" xfId="0" applyFont="1" applyBorder="1">
      <alignment vertical="center"/>
    </xf>
    <xf numFmtId="0" fontId="3" fillId="3" borderId="49" xfId="0" applyFont="1" applyFill="1" applyBorder="1" applyAlignment="1">
      <alignment horizontal="right" vertical="center"/>
    </xf>
    <xf numFmtId="0" fontId="4" fillId="0" borderId="0" xfId="0" applyFont="1" applyAlignment="1">
      <alignment horizontal="right" vertical="center"/>
    </xf>
    <xf numFmtId="38" fontId="3" fillId="4" borderId="34" xfId="1" applyFont="1" applyFill="1" applyBorder="1">
      <alignment vertical="center"/>
    </xf>
    <xf numFmtId="38" fontId="3" fillId="4" borderId="35" xfId="1" applyFont="1" applyFill="1" applyBorder="1">
      <alignment vertical="center"/>
    </xf>
    <xf numFmtId="0" fontId="3" fillId="0" borderId="6" xfId="0" applyFont="1" applyBorder="1" applyAlignment="1">
      <alignment horizontal="right" vertical="center"/>
    </xf>
    <xf numFmtId="0" fontId="3" fillId="0" borderId="39" xfId="0" applyFont="1" applyBorder="1" applyAlignment="1">
      <alignment horizontal="right" vertical="center"/>
    </xf>
    <xf numFmtId="0" fontId="3" fillId="0" borderId="38" xfId="0" applyFont="1" applyBorder="1" applyAlignment="1">
      <alignment horizontal="right" vertical="center"/>
    </xf>
    <xf numFmtId="0" fontId="3" fillId="0" borderId="45" xfId="0" applyFont="1" applyBorder="1" applyAlignment="1">
      <alignment horizontal="right" vertical="center"/>
    </xf>
    <xf numFmtId="0" fontId="3" fillId="0" borderId="46" xfId="0" applyFont="1" applyBorder="1" applyAlignment="1">
      <alignment horizontal="right" vertical="center"/>
    </xf>
    <xf numFmtId="0" fontId="3" fillId="0" borderId="0" xfId="0" applyFont="1" applyFill="1" applyAlignment="1">
      <alignment horizontal="left" vertical="center" shrinkToFit="1"/>
    </xf>
    <xf numFmtId="0" fontId="3" fillId="0" borderId="0" xfId="0" applyFont="1" applyFill="1" applyAlignment="1">
      <alignment vertical="center" shrinkToFit="1"/>
    </xf>
    <xf numFmtId="0" fontId="0" fillId="0" borderId="0" xfId="0" applyFill="1" applyAlignment="1">
      <alignment vertical="center" shrinkToFit="1"/>
    </xf>
    <xf numFmtId="38" fontId="10" fillId="2" borderId="16" xfId="1" applyFont="1" applyFill="1" applyBorder="1" applyAlignment="1" applyProtection="1">
      <alignment horizontal="center" vertical="center" shrinkToFit="1"/>
    </xf>
    <xf numFmtId="38" fontId="10" fillId="2" borderId="16" xfId="1" applyFont="1" applyFill="1" applyBorder="1" applyAlignment="1" applyProtection="1">
      <alignment horizontal="center" vertical="center" wrapText="1"/>
    </xf>
    <xf numFmtId="0" fontId="7" fillId="2" borderId="16" xfId="0" applyFont="1" applyFill="1" applyBorder="1" applyAlignment="1">
      <alignment horizontal="center" vertical="center" wrapText="1"/>
    </xf>
    <xf numFmtId="0" fontId="7" fillId="0" borderId="16" xfId="0" applyFont="1" applyBorder="1" applyAlignment="1">
      <alignment horizontal="center" vertical="center" shrinkToFit="1"/>
    </xf>
    <xf numFmtId="181" fontId="7" fillId="0" borderId="16" xfId="4" applyNumberFormat="1" applyFont="1" applyFill="1" applyBorder="1" applyAlignment="1" applyProtection="1">
      <alignment horizontal="right" vertical="center" shrinkToFit="1"/>
      <protection locked="0"/>
    </xf>
    <xf numFmtId="181" fontId="7" fillId="0" borderId="16" xfId="1" applyNumberFormat="1" applyFont="1" applyFill="1" applyBorder="1" applyAlignment="1" applyProtection="1">
      <alignment horizontal="right" vertical="center" shrinkToFit="1"/>
      <protection locked="0"/>
    </xf>
    <xf numFmtId="0" fontId="15" fillId="2" borderId="16" xfId="0" applyFont="1" applyFill="1" applyBorder="1" applyAlignment="1">
      <alignment horizontal="center" vertical="center"/>
    </xf>
    <xf numFmtId="0" fontId="27" fillId="0" borderId="0" xfId="0" applyFont="1" applyAlignment="1">
      <alignment vertical="center" justifyLastLine="1"/>
    </xf>
    <xf numFmtId="38" fontId="15" fillId="0" borderId="0" xfId="1" applyFont="1">
      <alignment vertical="center"/>
    </xf>
    <xf numFmtId="38" fontId="15" fillId="0" borderId="0" xfId="1" applyFont="1" applyAlignment="1">
      <alignment horizontal="center" vertical="center"/>
    </xf>
    <xf numFmtId="0" fontId="15" fillId="0" borderId="0" xfId="0" applyFont="1" applyAlignment="1">
      <alignment horizontal="right" vertical="center"/>
    </xf>
    <xf numFmtId="0" fontId="16" fillId="0" borderId="0" xfId="0" applyFont="1" applyAlignment="1">
      <alignment horizontal="right" vertical="center"/>
    </xf>
    <xf numFmtId="38" fontId="15" fillId="2" borderId="16" xfId="1" applyFont="1" applyFill="1" applyBorder="1" applyAlignment="1">
      <alignment horizontal="center" vertical="center"/>
    </xf>
    <xf numFmtId="0" fontId="15" fillId="0" borderId="16" xfId="0" applyFont="1" applyBorder="1" applyAlignment="1">
      <alignment horizontal="center" vertical="center"/>
    </xf>
    <xf numFmtId="0" fontId="15" fillId="0" borderId="16" xfId="0" applyFont="1" applyBorder="1">
      <alignment vertical="center"/>
    </xf>
    <xf numFmtId="38" fontId="15" fillId="0" borderId="16" xfId="1" applyFont="1" applyBorder="1">
      <alignment vertical="center"/>
    </xf>
    <xf numFmtId="0" fontId="15" fillId="0" borderId="16" xfId="0" applyFont="1" applyBorder="1" applyAlignment="1">
      <alignment vertical="center" shrinkToFit="1"/>
    </xf>
    <xf numFmtId="38" fontId="15" fillId="0" borderId="16" xfId="1" applyFont="1" applyBorder="1" applyAlignment="1">
      <alignment horizontal="center" vertical="center" shrinkToFit="1"/>
    </xf>
    <xf numFmtId="182" fontId="15" fillId="0" borderId="16" xfId="0" applyNumberFormat="1" applyFont="1" applyBorder="1" applyAlignment="1">
      <alignment horizontal="center" vertical="center" shrinkToFit="1"/>
    </xf>
    <xf numFmtId="56" fontId="15" fillId="0" borderId="16" xfId="0" applyNumberFormat="1" applyFont="1" applyBorder="1" applyAlignment="1">
      <alignment horizontal="center" vertical="center"/>
    </xf>
    <xf numFmtId="38" fontId="15" fillId="0" borderId="16" xfId="1" applyFont="1" applyBorder="1" applyAlignment="1">
      <alignment horizontal="center" vertical="center"/>
    </xf>
    <xf numFmtId="182" fontId="15" fillId="0" borderId="16" xfId="0" applyNumberFormat="1" applyFont="1" applyBorder="1" applyAlignment="1">
      <alignment horizontal="center" vertical="center"/>
    </xf>
    <xf numFmtId="38" fontId="15" fillId="4" borderId="16" xfId="1" applyFont="1" applyFill="1" applyBorder="1">
      <alignment vertical="center"/>
    </xf>
    <xf numFmtId="38" fontId="15" fillId="0" borderId="0" xfId="1" applyFont="1" applyAlignment="1">
      <alignment vertical="center"/>
    </xf>
    <xf numFmtId="0" fontId="15" fillId="2" borderId="16" xfId="0" applyFont="1" applyFill="1" applyBorder="1" applyAlignment="1">
      <alignment horizontal="distributed" vertical="center" justifyLastLine="1"/>
    </xf>
    <xf numFmtId="38" fontId="15" fillId="2" borderId="16" xfId="1" applyFont="1" applyFill="1" applyBorder="1" applyAlignment="1">
      <alignment horizontal="distributed" vertical="center" justifyLastLine="1"/>
    </xf>
    <xf numFmtId="56" fontId="15" fillId="0" borderId="7" xfId="0" applyNumberFormat="1" applyFont="1" applyBorder="1" applyAlignment="1">
      <alignment horizontal="center" vertical="center"/>
    </xf>
    <xf numFmtId="56" fontId="15" fillId="0" borderId="8" xfId="0" applyNumberFormat="1" applyFont="1" applyBorder="1" applyAlignment="1">
      <alignment horizontal="center" vertical="center"/>
    </xf>
    <xf numFmtId="56" fontId="15" fillId="0" borderId="15" xfId="0" applyNumberFormat="1" applyFont="1" applyBorder="1" applyAlignment="1">
      <alignment horizontal="center" vertical="center"/>
    </xf>
    <xf numFmtId="38" fontId="15" fillId="0" borderId="16" xfId="1" applyFont="1" applyBorder="1" applyAlignment="1">
      <alignment vertical="center"/>
    </xf>
    <xf numFmtId="38" fontId="15" fillId="4" borderId="16" xfId="1" applyFont="1" applyFill="1" applyBorder="1" applyAlignment="1">
      <alignment vertical="center"/>
    </xf>
    <xf numFmtId="0" fontId="3" fillId="0" borderId="16" xfId="0" applyFont="1" applyBorder="1">
      <alignment vertical="center"/>
    </xf>
    <xf numFmtId="0" fontId="15" fillId="0" borderId="0" xfId="0" applyFont="1" applyAlignment="1">
      <alignment horizontal="left" vertical="center"/>
    </xf>
    <xf numFmtId="0" fontId="3" fillId="2" borderId="22" xfId="0" applyFont="1" applyFill="1" applyBorder="1" applyAlignment="1">
      <alignment horizontal="distributed" vertical="center" justifyLastLine="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5" borderId="0" xfId="0" applyFont="1" applyFill="1" applyAlignment="1">
      <alignment horizontal="left" vertical="center" wrapText="1"/>
    </xf>
    <xf numFmtId="0" fontId="3" fillId="5" borderId="14" xfId="0" applyFont="1" applyFill="1" applyBorder="1" applyAlignment="1">
      <alignment horizontal="left" vertical="center" wrapText="1"/>
    </xf>
    <xf numFmtId="0" fontId="15" fillId="2" borderId="16" xfId="0" applyFont="1" applyFill="1" applyBorder="1" applyAlignment="1">
      <alignment horizontal="center" vertical="center"/>
    </xf>
    <xf numFmtId="0" fontId="3" fillId="2" borderId="16" xfId="0" applyFont="1" applyFill="1" applyBorder="1" applyAlignment="1">
      <alignment horizontal="distributed" vertical="center" justifyLastLine="1"/>
    </xf>
    <xf numFmtId="0" fontId="3" fillId="2" borderId="16" xfId="0" applyFont="1" applyFill="1" applyBorder="1" applyAlignment="1">
      <alignment horizontal="distributed" vertical="center" wrapText="1" justifyLastLine="1"/>
    </xf>
    <xf numFmtId="0" fontId="3" fillId="2" borderId="18" xfId="0" applyFont="1" applyFill="1" applyBorder="1" applyAlignment="1">
      <alignment horizontal="distributed" vertical="center" justifyLastLine="1"/>
    </xf>
    <xf numFmtId="0" fontId="3" fillId="2" borderId="19" xfId="0" applyFont="1" applyFill="1" applyBorder="1" applyAlignment="1">
      <alignment horizontal="distributed" vertical="center" justifyLastLine="1"/>
    </xf>
    <xf numFmtId="0" fontId="3" fillId="2" borderId="20" xfId="0" applyFont="1" applyFill="1" applyBorder="1" applyAlignment="1">
      <alignment horizontal="distributed" vertical="center" justifyLastLine="1"/>
    </xf>
    <xf numFmtId="0" fontId="3" fillId="2" borderId="21" xfId="0" applyFont="1" applyFill="1" applyBorder="1" applyAlignment="1">
      <alignment horizontal="distributed" vertical="center" justifyLastLine="1"/>
    </xf>
    <xf numFmtId="0" fontId="18" fillId="0" borderId="0" xfId="0" applyFont="1" applyAlignment="1">
      <alignment horizontal="center" vertical="center"/>
    </xf>
    <xf numFmtId="0" fontId="3" fillId="2" borderId="4"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5" xfId="0" applyFont="1" applyFill="1" applyBorder="1" applyAlignment="1">
      <alignment horizontal="right" vertical="center"/>
    </xf>
    <xf numFmtId="0" fontId="3" fillId="0" borderId="0" xfId="0" applyFont="1" applyFill="1" applyAlignment="1">
      <alignment horizontal="left" vertical="center" shrinkToFit="1"/>
    </xf>
    <xf numFmtId="0" fontId="0" fillId="0" borderId="0" xfId="0" applyFill="1" applyAlignment="1">
      <alignment horizontal="left" vertical="center" shrinkToFit="1"/>
    </xf>
    <xf numFmtId="0" fontId="3" fillId="2" borderId="13"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 xfId="0" applyFont="1" applyBorder="1" applyAlignment="1">
      <alignment horizontal="right" vertical="center"/>
    </xf>
    <xf numFmtId="0" fontId="3" fillId="0" borderId="28" xfId="0" applyFont="1" applyBorder="1" applyAlignment="1">
      <alignment horizontal="right" vertical="center"/>
    </xf>
    <xf numFmtId="0" fontId="3" fillId="0" borderId="2" xfId="0" applyFont="1" applyBorder="1" applyAlignment="1">
      <alignment horizontal="right" vertical="center"/>
    </xf>
    <xf numFmtId="0" fontId="3" fillId="0" borderId="37" xfId="0" applyFont="1" applyBorder="1" applyAlignment="1">
      <alignment horizontal="right" vertical="center"/>
    </xf>
    <xf numFmtId="0" fontId="3" fillId="0" borderId="36" xfId="0" applyFont="1" applyBorder="1" applyAlignment="1">
      <alignment horizontal="right" vertical="center"/>
    </xf>
    <xf numFmtId="0" fontId="3" fillId="0" borderId="35" xfId="0" applyFont="1" applyBorder="1" applyAlignment="1">
      <alignment horizontal="right" vertical="center"/>
    </xf>
    <xf numFmtId="38" fontId="10" fillId="2" borderId="16" xfId="1" applyFont="1" applyFill="1" applyBorder="1" applyAlignment="1" applyProtection="1">
      <alignment horizontal="center" vertical="center" wrapText="1" shrinkToFit="1"/>
    </xf>
    <xf numFmtId="38" fontId="10" fillId="2" borderId="16" xfId="1" applyFont="1" applyFill="1" applyBorder="1" applyAlignment="1" applyProtection="1">
      <alignment horizontal="center" vertical="center" shrinkToFit="1"/>
    </xf>
    <xf numFmtId="177" fontId="11" fillId="0" borderId="16" xfId="1" applyNumberFormat="1" applyFont="1" applyFill="1" applyBorder="1" applyAlignment="1" applyProtection="1">
      <alignment horizontal="center" vertical="center"/>
    </xf>
    <xf numFmtId="38" fontId="7" fillId="2" borderId="16" xfId="1" applyFont="1" applyFill="1" applyBorder="1" applyAlignment="1" applyProtection="1">
      <alignment horizontal="center" vertical="center" wrapText="1" shrinkToFit="1"/>
    </xf>
    <xf numFmtId="38" fontId="7" fillId="0" borderId="16" xfId="1" applyFont="1" applyFill="1" applyBorder="1" applyAlignment="1" applyProtection="1">
      <alignment horizontal="center" vertical="center" shrinkToFit="1"/>
      <protection locked="0"/>
    </xf>
    <xf numFmtId="38" fontId="7" fillId="0" borderId="7" xfId="1" applyFont="1" applyFill="1" applyBorder="1" applyAlignment="1" applyProtection="1">
      <alignment horizontal="center" vertical="center" shrinkToFit="1"/>
      <protection locked="0"/>
    </xf>
    <xf numFmtId="38" fontId="7" fillId="0" borderId="8" xfId="1" applyFont="1" applyFill="1" applyBorder="1" applyAlignment="1" applyProtection="1">
      <alignment horizontal="center" vertical="center" shrinkToFit="1"/>
      <protection locked="0"/>
    </xf>
    <xf numFmtId="38" fontId="10" fillId="2" borderId="16" xfId="1" applyFont="1" applyFill="1" applyBorder="1" applyAlignment="1" applyProtection="1">
      <alignment horizontal="center" vertical="center" wrapText="1"/>
    </xf>
    <xf numFmtId="0" fontId="7" fillId="2" borderId="16" xfId="0" applyFont="1" applyFill="1" applyBorder="1" applyAlignment="1">
      <alignment horizontal="center" vertical="center" shrinkToFit="1"/>
    </xf>
    <xf numFmtId="0" fontId="7" fillId="2" borderId="16" xfId="0" applyFont="1" applyFill="1" applyBorder="1" applyAlignment="1">
      <alignment horizontal="center" vertical="center" wrapText="1"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16" xfId="0" applyFont="1" applyFill="1" applyBorder="1" applyAlignment="1">
      <alignment horizontal="center" vertical="center" wrapText="1"/>
    </xf>
    <xf numFmtId="180" fontId="7" fillId="0" borderId="16" xfId="0" applyNumberFormat="1" applyFont="1" applyBorder="1" applyAlignment="1">
      <alignment horizontal="center" vertical="center" shrinkToFit="1"/>
    </xf>
    <xf numFmtId="0" fontId="7" fillId="2" borderId="16" xfId="0" applyFont="1" applyFill="1" applyBorder="1" applyAlignment="1">
      <alignment horizontal="center" vertical="center"/>
    </xf>
    <xf numFmtId="0" fontId="13" fillId="0" borderId="0" xfId="0" applyFont="1" applyAlignment="1" applyProtection="1">
      <alignment horizontal="center" vertical="center" justifyLastLine="1"/>
      <protection locked="0"/>
    </xf>
    <xf numFmtId="0" fontId="10" fillId="0" borderId="16" xfId="0" applyFont="1" applyBorder="1" applyAlignment="1" applyProtection="1">
      <alignment horizontal="left" vertical="center"/>
      <protection locked="0"/>
    </xf>
    <xf numFmtId="56" fontId="15" fillId="0" borderId="52" xfId="0" applyNumberFormat="1" applyFont="1" applyBorder="1" applyAlignment="1">
      <alignment horizontal="center" vertical="center" shrinkToFit="1"/>
    </xf>
    <xf numFmtId="56" fontId="15" fillId="0" borderId="54" xfId="0" applyNumberFormat="1" applyFont="1" applyBorder="1" applyAlignment="1">
      <alignment horizontal="center" vertical="center" shrinkToFit="1"/>
    </xf>
    <xf numFmtId="56" fontId="15" fillId="0" borderId="53" xfId="0" applyNumberFormat="1" applyFont="1" applyBorder="1" applyAlignment="1">
      <alignment horizontal="center" vertical="center" shrinkToFit="1"/>
    </xf>
    <xf numFmtId="0" fontId="15" fillId="0" borderId="16" xfId="0" applyFont="1" applyBorder="1" applyAlignment="1">
      <alignment vertical="center" shrinkToFit="1"/>
    </xf>
    <xf numFmtId="38" fontId="15" fillId="0" borderId="16" xfId="1" applyFont="1" applyBorder="1" applyAlignment="1">
      <alignment horizontal="center" vertical="center" shrinkToFit="1"/>
    </xf>
    <xf numFmtId="0" fontId="15" fillId="0" borderId="16" xfId="0" applyFont="1" applyBorder="1" applyAlignment="1">
      <alignment horizontal="center" vertical="center" shrinkToFit="1"/>
    </xf>
    <xf numFmtId="0" fontId="27" fillId="0" borderId="0" xfId="0" applyFont="1" applyAlignment="1">
      <alignment horizontal="distributed" vertical="center" justifyLastLine="1"/>
    </xf>
    <xf numFmtId="0" fontId="15" fillId="0" borderId="52" xfId="0" applyFont="1" applyBorder="1" applyAlignment="1">
      <alignment vertical="center" shrinkToFit="1"/>
    </xf>
    <xf numFmtId="0" fontId="15" fillId="0" borderId="54" xfId="0" applyFont="1" applyBorder="1" applyAlignment="1">
      <alignment vertical="center" shrinkToFit="1"/>
    </xf>
    <xf numFmtId="0" fontId="15" fillId="0" borderId="53" xfId="0" applyFont="1" applyBorder="1" applyAlignment="1">
      <alignment vertical="center" shrinkToFit="1"/>
    </xf>
    <xf numFmtId="56" fontId="15" fillId="0" borderId="16" xfId="0" applyNumberFormat="1" applyFont="1" applyBorder="1" applyAlignment="1">
      <alignment horizontal="center" vertical="center"/>
    </xf>
    <xf numFmtId="0" fontId="15" fillId="0" borderId="16" xfId="0" applyFont="1" applyBorder="1">
      <alignment vertical="center"/>
    </xf>
    <xf numFmtId="38" fontId="15" fillId="0" borderId="16" xfId="1" applyFont="1" applyBorder="1" applyAlignment="1">
      <alignment horizontal="center" vertical="center"/>
    </xf>
    <xf numFmtId="0" fontId="15" fillId="0" borderId="16" xfId="0" applyFont="1" applyBorder="1" applyAlignment="1">
      <alignment horizontal="center" vertical="center"/>
    </xf>
    <xf numFmtId="0" fontId="15" fillId="2" borderId="16" xfId="0" applyFont="1" applyFill="1" applyBorder="1" applyAlignment="1">
      <alignment horizontal="right" vertical="center"/>
    </xf>
    <xf numFmtId="0" fontId="28" fillId="0" borderId="0" xfId="0" applyFont="1" applyAlignment="1">
      <alignment horizontal="distributed" vertical="center" justifyLastLine="1"/>
    </xf>
    <xf numFmtId="0" fontId="15" fillId="2" borderId="16" xfId="0" applyFont="1" applyFill="1" applyBorder="1" applyAlignment="1">
      <alignment horizontal="distributed" vertical="distributed" justifyLastLine="1"/>
    </xf>
    <xf numFmtId="0" fontId="15" fillId="2" borderId="13" xfId="0" applyFont="1" applyFill="1" applyBorder="1" applyAlignment="1">
      <alignment horizontal="distributed" vertical="distributed" justifyLastLine="1"/>
    </xf>
    <xf numFmtId="0" fontId="15" fillId="2" borderId="51" xfId="0" applyFont="1" applyFill="1" applyBorder="1" applyAlignment="1">
      <alignment horizontal="distributed" vertical="distributed" justifyLastLine="1"/>
    </xf>
    <xf numFmtId="0" fontId="15" fillId="2" borderId="55" xfId="0" applyFont="1" applyFill="1" applyBorder="1" applyAlignment="1">
      <alignment horizontal="distributed" vertical="distributed" justifyLastLine="1"/>
    </xf>
    <xf numFmtId="0" fontId="15" fillId="2" borderId="56" xfId="0" applyFont="1" applyFill="1" applyBorder="1" applyAlignment="1">
      <alignment horizontal="distributed" vertical="distributed" justifyLastLine="1"/>
    </xf>
    <xf numFmtId="0" fontId="15" fillId="2" borderId="17" xfId="0" applyFont="1" applyFill="1" applyBorder="1" applyAlignment="1">
      <alignment horizontal="distributed" vertical="distributed" justifyLastLine="1"/>
    </xf>
    <xf numFmtId="0" fontId="15" fillId="2" borderId="57" xfId="0" applyFont="1" applyFill="1" applyBorder="1" applyAlignment="1">
      <alignment horizontal="distributed" vertical="distributed" justifyLastLine="1"/>
    </xf>
    <xf numFmtId="0" fontId="15" fillId="2" borderId="16" xfId="0" applyFont="1" applyFill="1" applyBorder="1" applyAlignment="1">
      <alignment horizontal="distributed" vertical="center" justifyLastLine="1"/>
    </xf>
    <xf numFmtId="38" fontId="15" fillId="4" borderId="16" xfId="1" applyFont="1" applyFill="1" applyBorder="1" applyAlignment="1">
      <alignment vertical="center"/>
    </xf>
  </cellXfs>
  <cellStyles count="5">
    <cellStyle name="パーセント" xfId="4" builtinId="5"/>
    <cellStyle name="桁区切り" xfId="1" builtinId="6"/>
    <cellStyle name="標準" xfId="0" builtinId="0"/>
    <cellStyle name="標準 2" xfId="2" xr:uid="{A46BCD2C-5A55-4392-8BEA-84F3D786E2C3}"/>
    <cellStyle name="標準 9" xfId="3" xr:uid="{CB338E0A-86A9-4108-B93B-FE0487F934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6804</xdr:colOff>
      <xdr:row>15</xdr:row>
      <xdr:rowOff>208642</xdr:rowOff>
    </xdr:from>
    <xdr:to>
      <xdr:col>27</xdr:col>
      <xdr:colOff>644072</xdr:colOff>
      <xdr:row>18</xdr:row>
      <xdr:rowOff>216579</xdr:rowOff>
    </xdr:to>
    <xdr:sp macro="" textlink="">
      <xdr:nvSpPr>
        <xdr:cNvPr id="2" name="テキスト ボックス 1">
          <a:extLst>
            <a:ext uri="{FF2B5EF4-FFF2-40B4-BE49-F238E27FC236}">
              <a16:creationId xmlns:a16="http://schemas.microsoft.com/office/drawing/2014/main" id="{C4D4A1E4-5FC5-4EFA-BD72-D1794E719698}"/>
            </a:ext>
          </a:extLst>
        </xdr:cNvPr>
        <xdr:cNvSpPr txBox="1"/>
      </xdr:nvSpPr>
      <xdr:spPr>
        <a:xfrm>
          <a:off x="487590" y="4835071"/>
          <a:ext cx="9490982" cy="688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入力済みの数字はすべてダミーです。必要に応じて行や列を追加してください。自動計算になっているセル（青地）も、入力後は計算式を確認してください。</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29</xdr:row>
      <xdr:rowOff>19050</xdr:rowOff>
    </xdr:from>
    <xdr:to>
      <xdr:col>7</xdr:col>
      <xdr:colOff>0</xdr:colOff>
      <xdr:row>32</xdr:row>
      <xdr:rowOff>215900</xdr:rowOff>
    </xdr:to>
    <xdr:sp macro="" textlink="">
      <xdr:nvSpPr>
        <xdr:cNvPr id="2" name="テキスト ボックス 1">
          <a:extLst>
            <a:ext uri="{FF2B5EF4-FFF2-40B4-BE49-F238E27FC236}">
              <a16:creationId xmlns:a16="http://schemas.microsoft.com/office/drawing/2014/main" id="{CC222C5B-82C7-496A-BF83-A28D0B4FDAFD}"/>
            </a:ext>
          </a:extLst>
        </xdr:cNvPr>
        <xdr:cNvSpPr txBox="1"/>
      </xdr:nvSpPr>
      <xdr:spPr>
        <a:xfrm>
          <a:off x="673100" y="6445250"/>
          <a:ext cx="4914900" cy="88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入力済みの数字はすべてダミーです。必要に応じて行や列を追加してください。自動計算になっているセル（青地）も、入力後は計算式を確認してください。</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144462</xdr:colOff>
      <xdr:row>1</xdr:row>
      <xdr:rowOff>161924</xdr:rowOff>
    </xdr:from>
    <xdr:to>
      <xdr:col>31</xdr:col>
      <xdr:colOff>466726</xdr:colOff>
      <xdr:row>4</xdr:row>
      <xdr:rowOff>114299</xdr:rowOff>
    </xdr:to>
    <xdr:sp macro="" textlink="">
      <xdr:nvSpPr>
        <xdr:cNvPr id="2" name="テキスト ボックス 1">
          <a:extLst>
            <a:ext uri="{FF2B5EF4-FFF2-40B4-BE49-F238E27FC236}">
              <a16:creationId xmlns:a16="http://schemas.microsoft.com/office/drawing/2014/main" id="{80460B1D-2BA6-4A64-B9AC-5B150AF79BF4}"/>
            </a:ext>
          </a:extLst>
        </xdr:cNvPr>
        <xdr:cNvSpPr txBox="1"/>
      </xdr:nvSpPr>
      <xdr:spPr>
        <a:xfrm>
          <a:off x="9390062" y="498474"/>
          <a:ext cx="11549064"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solidFill>
                <a:srgbClr val="FF0000"/>
              </a:solidFill>
            </a:rPr>
            <a:t>入力済みの数字はすべてダミーです。必要に応じて行や列を追加し、下記の考え方に基づいて計算式を入力してください。</a:t>
          </a:r>
          <a:endParaRPr kumimoji="1" lang="en-US" altLang="ja-JP" sz="1600">
            <a:solidFill>
              <a:srgbClr val="FF0000"/>
            </a:solidFill>
          </a:endParaRPr>
        </a:p>
        <a:p>
          <a:pPr algn="l"/>
          <a:r>
            <a:rPr kumimoji="1" lang="ja-JP" altLang="en-US" sz="1600">
              <a:solidFill>
                <a:srgbClr val="FF0000"/>
              </a:solidFill>
            </a:rPr>
            <a:t>入力の際は単位を入れず、数値のみ入力してください。</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606A9-6217-45EC-95F8-8A703482196E}">
  <sheetPr>
    <pageSetUpPr fitToPage="1"/>
  </sheetPr>
  <dimension ref="B1:AD18"/>
  <sheetViews>
    <sheetView tabSelected="1" zoomScaleNormal="100" workbookViewId="0"/>
  </sheetViews>
  <sheetFormatPr defaultRowHeight="18" x14ac:dyDescent="0.55000000000000004"/>
  <cols>
    <col min="1" max="1" width="6.1640625" customWidth="1"/>
    <col min="2" max="2" width="3.1640625" customWidth="1"/>
    <col min="5" max="16" width="0" hidden="1" customWidth="1"/>
    <col min="28" max="28" width="8.58203125" customWidth="1"/>
  </cols>
  <sheetData>
    <row r="1" spans="2:29" x14ac:dyDescent="0.55000000000000004">
      <c r="C1" s="13"/>
    </row>
    <row r="2" spans="2:29" ht="22.5" x14ac:dyDescent="0.55000000000000004">
      <c r="B2" s="13"/>
      <c r="C2" s="14"/>
      <c r="D2" s="13"/>
      <c r="E2" s="19"/>
      <c r="F2" s="19"/>
      <c r="G2" s="19"/>
      <c r="H2" s="19"/>
      <c r="I2" s="13"/>
      <c r="J2" s="19"/>
      <c r="K2" s="13"/>
      <c r="L2" s="13"/>
      <c r="M2" s="13"/>
      <c r="N2" s="13"/>
      <c r="P2" s="13"/>
      <c r="Q2" s="137" t="s">
        <v>59</v>
      </c>
      <c r="R2" s="137"/>
      <c r="S2" s="137"/>
      <c r="T2" s="137"/>
      <c r="U2" s="137"/>
      <c r="V2" s="137"/>
      <c r="W2" s="137"/>
      <c r="X2" s="137"/>
      <c r="Y2" s="137"/>
      <c r="Z2" s="137"/>
      <c r="AA2" s="13"/>
      <c r="AB2" s="13"/>
    </row>
    <row r="3" spans="2:29" x14ac:dyDescent="0.55000000000000004">
      <c r="B3" s="13"/>
      <c r="C3" s="13"/>
      <c r="D3" s="13"/>
      <c r="E3" s="13"/>
      <c r="F3" s="13"/>
      <c r="G3" s="13"/>
      <c r="H3" s="13"/>
      <c r="I3" s="13"/>
      <c r="J3" s="13"/>
      <c r="K3" s="13"/>
      <c r="L3" s="13"/>
      <c r="M3" s="13"/>
      <c r="N3" s="13"/>
      <c r="O3" s="13"/>
      <c r="P3" s="13"/>
      <c r="Q3" s="13"/>
      <c r="R3" s="13"/>
      <c r="S3" s="13"/>
      <c r="T3" s="13"/>
      <c r="U3" s="13"/>
      <c r="V3" s="13"/>
      <c r="W3" s="13"/>
      <c r="X3" s="13" t="s">
        <v>70</v>
      </c>
      <c r="Y3" s="124" t="s">
        <v>71</v>
      </c>
      <c r="Z3" s="124"/>
      <c r="AA3" s="124"/>
      <c r="AB3" s="124"/>
    </row>
    <row r="4" spans="2:29" x14ac:dyDescent="0.55000000000000004">
      <c r="B4" s="124" t="s">
        <v>0</v>
      </c>
      <c r="C4" s="124"/>
      <c r="D4" s="124" t="s">
        <v>60</v>
      </c>
      <c r="E4" s="124"/>
      <c r="F4" s="124"/>
      <c r="G4" s="124"/>
      <c r="H4" s="124"/>
      <c r="I4" s="124"/>
      <c r="J4" s="124"/>
      <c r="K4" s="124"/>
      <c r="L4" s="124"/>
      <c r="M4" s="124"/>
      <c r="N4" s="124"/>
      <c r="O4" s="124"/>
      <c r="P4" s="124"/>
      <c r="Q4" s="124"/>
      <c r="R4" s="124"/>
      <c r="S4" s="124"/>
      <c r="T4" s="124"/>
      <c r="U4" s="124"/>
      <c r="V4" s="124"/>
      <c r="W4" s="124"/>
      <c r="X4" s="124"/>
      <c r="Y4" s="124"/>
      <c r="Z4" s="124"/>
      <c r="AA4" s="124"/>
      <c r="AB4" s="124"/>
    </row>
    <row r="5" spans="2:29" x14ac:dyDescent="0.55000000000000004">
      <c r="B5" s="13"/>
      <c r="C5" s="13"/>
      <c r="D5" s="13"/>
      <c r="E5" s="13"/>
      <c r="F5" s="13"/>
      <c r="G5" s="13"/>
      <c r="H5" s="13"/>
      <c r="I5" s="13"/>
      <c r="J5" s="23"/>
      <c r="K5" s="23"/>
      <c r="L5" s="23"/>
      <c r="M5" s="23"/>
      <c r="N5" s="13"/>
      <c r="O5" s="13"/>
      <c r="P5" s="13"/>
      <c r="Q5" s="13"/>
      <c r="R5" s="13"/>
      <c r="S5" s="13"/>
      <c r="T5" s="13"/>
      <c r="U5" s="13"/>
      <c r="V5" s="13"/>
      <c r="W5" s="13"/>
      <c r="X5" s="13"/>
      <c r="Y5" s="13"/>
      <c r="Z5" s="13"/>
      <c r="AA5" s="13"/>
      <c r="AB5" s="13"/>
    </row>
    <row r="6" spans="2:29" x14ac:dyDescent="0.55000000000000004">
      <c r="B6" s="131" t="s">
        <v>1</v>
      </c>
      <c r="C6" s="131"/>
      <c r="D6" s="132" t="s">
        <v>2</v>
      </c>
      <c r="E6" s="133" t="s">
        <v>3</v>
      </c>
      <c r="F6" s="134"/>
      <c r="G6" s="133" t="s">
        <v>4</v>
      </c>
      <c r="H6" s="134"/>
      <c r="I6" s="133" t="s">
        <v>5</v>
      </c>
      <c r="J6" s="134"/>
      <c r="K6" s="133" t="s">
        <v>6</v>
      </c>
      <c r="L6" s="134"/>
      <c r="M6" s="133" t="s">
        <v>7</v>
      </c>
      <c r="N6" s="134"/>
      <c r="O6" s="135" t="s">
        <v>8</v>
      </c>
      <c r="P6" s="136"/>
      <c r="Q6" s="125" t="s">
        <v>43</v>
      </c>
      <c r="R6" s="125"/>
      <c r="S6" s="125" t="s">
        <v>44</v>
      </c>
      <c r="T6" s="125"/>
      <c r="U6" s="125" t="s">
        <v>45</v>
      </c>
      <c r="V6" s="125"/>
      <c r="W6" s="125" t="s">
        <v>9</v>
      </c>
      <c r="X6" s="125"/>
      <c r="Y6" s="125" t="s">
        <v>54</v>
      </c>
      <c r="Z6" s="125"/>
      <c r="AA6" s="125" t="s">
        <v>10</v>
      </c>
      <c r="AB6" s="125"/>
    </row>
    <row r="7" spans="2:29" x14ac:dyDescent="0.55000000000000004">
      <c r="B7" s="131"/>
      <c r="C7" s="131"/>
      <c r="D7" s="131"/>
      <c r="E7" s="20" t="s">
        <v>11</v>
      </c>
      <c r="F7" s="21" t="s">
        <v>12</v>
      </c>
      <c r="G7" s="20" t="s">
        <v>11</v>
      </c>
      <c r="H7" s="21" t="s">
        <v>12</v>
      </c>
      <c r="I7" s="20" t="s">
        <v>11</v>
      </c>
      <c r="J7" s="22" t="s">
        <v>12</v>
      </c>
      <c r="K7" s="20" t="s">
        <v>11</v>
      </c>
      <c r="L7" s="21" t="s">
        <v>12</v>
      </c>
      <c r="M7" s="20" t="s">
        <v>11</v>
      </c>
      <c r="N7" s="21" t="s">
        <v>12</v>
      </c>
      <c r="O7" s="20" t="s">
        <v>11</v>
      </c>
      <c r="P7" s="21" t="s">
        <v>12</v>
      </c>
      <c r="Q7" s="20" t="s">
        <v>11</v>
      </c>
      <c r="R7" s="22" t="s">
        <v>12</v>
      </c>
      <c r="S7" s="20" t="s">
        <v>11</v>
      </c>
      <c r="T7" s="21" t="s">
        <v>12</v>
      </c>
      <c r="U7" s="20" t="s">
        <v>11</v>
      </c>
      <c r="V7" s="21" t="s">
        <v>12</v>
      </c>
      <c r="W7" s="20" t="s">
        <v>11</v>
      </c>
      <c r="X7" s="21" t="s">
        <v>12</v>
      </c>
      <c r="Y7" s="20" t="s">
        <v>11</v>
      </c>
      <c r="Z7" s="21" t="s">
        <v>12</v>
      </c>
      <c r="AA7" s="20" t="s">
        <v>11</v>
      </c>
      <c r="AB7" s="21" t="s">
        <v>13</v>
      </c>
    </row>
    <row r="8" spans="2:29" x14ac:dyDescent="0.5">
      <c r="B8" s="25">
        <v>1</v>
      </c>
      <c r="C8" s="24" t="s">
        <v>14</v>
      </c>
      <c r="D8" s="16">
        <v>4362</v>
      </c>
      <c r="E8" s="27"/>
      <c r="F8" s="28">
        <v>0</v>
      </c>
      <c r="G8" s="27"/>
      <c r="H8" s="28">
        <v>0</v>
      </c>
      <c r="I8" s="27"/>
      <c r="J8" s="28">
        <v>0</v>
      </c>
      <c r="K8" s="27"/>
      <c r="L8" s="28">
        <v>0</v>
      </c>
      <c r="M8" s="27"/>
      <c r="N8" s="28">
        <v>0</v>
      </c>
      <c r="O8" s="27"/>
      <c r="P8" s="29">
        <v>0</v>
      </c>
      <c r="Q8" s="27">
        <v>40</v>
      </c>
      <c r="R8" s="29">
        <f>Q8*D8</f>
        <v>174480</v>
      </c>
      <c r="S8" s="27">
        <v>32</v>
      </c>
      <c r="T8" s="29">
        <f>S8*D8</f>
        <v>139584</v>
      </c>
      <c r="U8" s="27">
        <v>32</v>
      </c>
      <c r="V8" s="29">
        <f>U8*D8</f>
        <v>139584</v>
      </c>
      <c r="W8" s="27">
        <v>32</v>
      </c>
      <c r="X8" s="29">
        <f>W8*D8</f>
        <v>139584</v>
      </c>
      <c r="Y8" s="27">
        <v>32</v>
      </c>
      <c r="Z8" s="29">
        <f>Y8*D8</f>
        <v>139584</v>
      </c>
      <c r="AA8" s="30">
        <f>Q8+S8+U8+W8+Y8</f>
        <v>168</v>
      </c>
      <c r="AB8" s="28">
        <f>AA8*D8</f>
        <v>732816</v>
      </c>
    </row>
    <row r="9" spans="2:29" x14ac:dyDescent="0.5">
      <c r="B9" s="25">
        <v>2</v>
      </c>
      <c r="C9" s="24" t="s">
        <v>15</v>
      </c>
      <c r="D9" s="16">
        <v>2723</v>
      </c>
      <c r="E9" s="27"/>
      <c r="F9" s="28">
        <v>0</v>
      </c>
      <c r="G9" s="27"/>
      <c r="H9" s="28">
        <v>0</v>
      </c>
      <c r="I9" s="27"/>
      <c r="J9" s="28">
        <v>0</v>
      </c>
      <c r="K9" s="27"/>
      <c r="L9" s="28">
        <v>0</v>
      </c>
      <c r="M9" s="27"/>
      <c r="N9" s="28">
        <v>0</v>
      </c>
      <c r="O9" s="27"/>
      <c r="P9" s="29">
        <v>0</v>
      </c>
      <c r="Q9" s="27">
        <v>80</v>
      </c>
      <c r="R9" s="29">
        <f t="shared" ref="R9:R10" si="0">Q9*D9</f>
        <v>217840</v>
      </c>
      <c r="S9" s="27">
        <v>64</v>
      </c>
      <c r="T9" s="29">
        <f t="shared" ref="T9:T11" si="1">S9*D9</f>
        <v>174272</v>
      </c>
      <c r="U9" s="27">
        <v>96</v>
      </c>
      <c r="V9" s="29">
        <f t="shared" ref="V9:V11" si="2">U9*D9</f>
        <v>261408</v>
      </c>
      <c r="W9" s="27">
        <v>96</v>
      </c>
      <c r="X9" s="29">
        <f t="shared" ref="X9:X11" si="3">W9*D9</f>
        <v>261408</v>
      </c>
      <c r="Y9" s="27">
        <v>96</v>
      </c>
      <c r="Z9" s="29">
        <f t="shared" ref="Z9:Z11" si="4">Y9*D9</f>
        <v>261408</v>
      </c>
      <c r="AA9" s="30">
        <f t="shared" ref="AA9:AA11" si="5">Q9+S9+U9+W9+Y9</f>
        <v>432</v>
      </c>
      <c r="AB9" s="28">
        <f t="shared" ref="AB9:AB11" si="6">AA9*D9</f>
        <v>1176336</v>
      </c>
    </row>
    <row r="10" spans="2:29" x14ac:dyDescent="0.5">
      <c r="B10" s="25">
        <v>3</v>
      </c>
      <c r="C10" s="24" t="s">
        <v>16</v>
      </c>
      <c r="D10" s="16">
        <v>1957</v>
      </c>
      <c r="E10" s="27"/>
      <c r="F10" s="28">
        <v>0</v>
      </c>
      <c r="G10" s="27"/>
      <c r="H10" s="28">
        <v>0</v>
      </c>
      <c r="I10" s="27"/>
      <c r="J10" s="28">
        <v>0</v>
      </c>
      <c r="K10" s="27"/>
      <c r="L10" s="28">
        <v>0</v>
      </c>
      <c r="M10" s="27"/>
      <c r="N10" s="28">
        <v>0</v>
      </c>
      <c r="O10" s="27"/>
      <c r="P10" s="29">
        <v>0</v>
      </c>
      <c r="Q10" s="27">
        <v>80</v>
      </c>
      <c r="R10" s="29">
        <f t="shared" si="0"/>
        <v>156560</v>
      </c>
      <c r="S10" s="27">
        <v>80</v>
      </c>
      <c r="T10" s="29">
        <f t="shared" si="1"/>
        <v>156560</v>
      </c>
      <c r="U10" s="27">
        <v>64</v>
      </c>
      <c r="V10" s="29">
        <f t="shared" si="2"/>
        <v>125248</v>
      </c>
      <c r="W10" s="27">
        <v>64</v>
      </c>
      <c r="X10" s="29">
        <f t="shared" si="3"/>
        <v>125248</v>
      </c>
      <c r="Y10" s="27">
        <v>80</v>
      </c>
      <c r="Z10" s="29">
        <f t="shared" si="4"/>
        <v>156560</v>
      </c>
      <c r="AA10" s="30">
        <f t="shared" si="5"/>
        <v>368</v>
      </c>
      <c r="AB10" s="28">
        <f t="shared" si="6"/>
        <v>720176</v>
      </c>
    </row>
    <row r="11" spans="2:29" x14ac:dyDescent="0.5">
      <c r="B11" s="25"/>
      <c r="C11" s="15"/>
      <c r="D11" s="16"/>
      <c r="E11" s="27"/>
      <c r="F11" s="28">
        <v>0</v>
      </c>
      <c r="G11" s="27"/>
      <c r="H11" s="28">
        <v>0</v>
      </c>
      <c r="I11" s="27"/>
      <c r="J11" s="28">
        <v>0</v>
      </c>
      <c r="K11" s="27"/>
      <c r="L11" s="28">
        <v>0</v>
      </c>
      <c r="M11" s="27"/>
      <c r="N11" s="28">
        <v>0</v>
      </c>
      <c r="O11" s="27"/>
      <c r="P11" s="29">
        <v>0</v>
      </c>
      <c r="Q11" s="27"/>
      <c r="R11" s="29">
        <f>Q11*D11</f>
        <v>0</v>
      </c>
      <c r="S11" s="27"/>
      <c r="T11" s="29">
        <f t="shared" si="1"/>
        <v>0</v>
      </c>
      <c r="U11" s="27"/>
      <c r="V11" s="29">
        <f t="shared" si="2"/>
        <v>0</v>
      </c>
      <c r="W11" s="27"/>
      <c r="X11" s="29">
        <f t="shared" si="3"/>
        <v>0</v>
      </c>
      <c r="Y11" s="27"/>
      <c r="Z11" s="29">
        <f t="shared" si="4"/>
        <v>0</v>
      </c>
      <c r="AA11" s="30">
        <f t="shared" si="5"/>
        <v>0</v>
      </c>
      <c r="AB11" s="28">
        <f t="shared" si="6"/>
        <v>0</v>
      </c>
    </row>
    <row r="12" spans="2:29" x14ac:dyDescent="0.55000000000000004">
      <c r="B12" s="130" t="s">
        <v>17</v>
      </c>
      <c r="C12" s="130"/>
      <c r="D12" s="130"/>
      <c r="E12" s="31">
        <v>0</v>
      </c>
      <c r="F12" s="32">
        <v>0</v>
      </c>
      <c r="G12" s="31">
        <v>0</v>
      </c>
      <c r="H12" s="26">
        <v>0</v>
      </c>
      <c r="I12" s="31">
        <v>0</v>
      </c>
      <c r="J12" s="26">
        <v>0</v>
      </c>
      <c r="K12" s="31">
        <v>0</v>
      </c>
      <c r="L12" s="33">
        <v>0</v>
      </c>
      <c r="M12" s="31">
        <v>0</v>
      </c>
      <c r="N12" s="32">
        <v>0</v>
      </c>
      <c r="O12" s="31">
        <v>0</v>
      </c>
      <c r="P12" s="26">
        <v>0</v>
      </c>
      <c r="Q12" s="47">
        <f>SUM(Q8:Q11)</f>
        <v>200</v>
      </c>
      <c r="R12" s="33">
        <f t="shared" ref="R12:Z12" si="7">SUM(R8:R11)</f>
        <v>548880</v>
      </c>
      <c r="S12" s="47">
        <f t="shared" si="7"/>
        <v>176</v>
      </c>
      <c r="T12" s="33">
        <f t="shared" si="7"/>
        <v>470416</v>
      </c>
      <c r="U12" s="47">
        <f t="shared" si="7"/>
        <v>192</v>
      </c>
      <c r="V12" s="33">
        <f t="shared" si="7"/>
        <v>526240</v>
      </c>
      <c r="W12" s="47">
        <f t="shared" si="7"/>
        <v>192</v>
      </c>
      <c r="X12" s="33">
        <f t="shared" si="7"/>
        <v>526240</v>
      </c>
      <c r="Y12" s="47">
        <f t="shared" si="7"/>
        <v>208</v>
      </c>
      <c r="Z12" s="33">
        <f t="shared" si="7"/>
        <v>557552</v>
      </c>
      <c r="AA12" s="31">
        <f>SUM(AA8:AA11)</f>
        <v>968</v>
      </c>
      <c r="AB12" s="33">
        <f>SUM(AB8:AB11)</f>
        <v>2629328</v>
      </c>
    </row>
    <row r="13" spans="2:29" x14ac:dyDescent="0.55000000000000004">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2:29" ht="18" customHeight="1" x14ac:dyDescent="0.55000000000000004">
      <c r="B14" s="18"/>
      <c r="C14" s="18"/>
      <c r="D14" s="18"/>
      <c r="E14" s="18"/>
      <c r="F14" s="18"/>
      <c r="G14" s="18"/>
      <c r="H14" s="18"/>
      <c r="I14" s="18"/>
      <c r="J14" s="18"/>
      <c r="K14" s="18"/>
      <c r="L14" s="18"/>
      <c r="M14" s="18"/>
      <c r="O14" s="34"/>
      <c r="P14" s="34"/>
      <c r="Q14" s="126" t="s">
        <v>18</v>
      </c>
      <c r="R14" s="126"/>
      <c r="S14" s="126"/>
      <c r="T14" s="126"/>
      <c r="U14" s="126"/>
      <c r="V14" s="126"/>
      <c r="W14" s="126"/>
      <c r="X14" s="126"/>
      <c r="Y14" s="126"/>
      <c r="Z14" s="126"/>
      <c r="AA14" s="126"/>
      <c r="AB14" s="127"/>
    </row>
    <row r="15" spans="2:29" ht="55.5" customHeight="1" x14ac:dyDescent="0.55000000000000004">
      <c r="O15" s="35"/>
      <c r="P15" s="35"/>
      <c r="Q15" s="128" t="s">
        <v>19</v>
      </c>
      <c r="R15" s="128"/>
      <c r="S15" s="128"/>
      <c r="T15" s="128"/>
      <c r="U15" s="128"/>
      <c r="V15" s="128"/>
      <c r="W15" s="128"/>
      <c r="X15" s="128"/>
      <c r="Y15" s="128"/>
      <c r="Z15" s="128"/>
      <c r="AA15" s="128"/>
      <c r="AB15" s="129"/>
    </row>
    <row r="16" spans="2:29" x14ac:dyDescent="0.55000000000000004">
      <c r="P16" s="18"/>
      <c r="Q16" s="18"/>
      <c r="R16" s="18"/>
      <c r="S16" s="18"/>
      <c r="T16" s="18"/>
      <c r="U16" s="18"/>
      <c r="V16" s="18"/>
      <c r="W16" s="18"/>
      <c r="X16" s="18"/>
      <c r="Y16" s="18"/>
      <c r="Z16" s="18"/>
      <c r="AA16" s="18"/>
      <c r="AB16" s="18"/>
      <c r="AC16" s="18"/>
    </row>
    <row r="18" spans="30:30" x14ac:dyDescent="0.55000000000000004">
      <c r="AD18" t="s">
        <v>20</v>
      </c>
    </row>
  </sheetData>
  <mergeCells count="21">
    <mergeCell ref="G6:H6"/>
    <mergeCell ref="I6:J6"/>
    <mergeCell ref="Q2:Z2"/>
    <mergeCell ref="D4:AB4"/>
    <mergeCell ref="Y3:AB3"/>
    <mergeCell ref="B4:C4"/>
    <mergeCell ref="AA6:AB6"/>
    <mergeCell ref="Q14:AB14"/>
    <mergeCell ref="Y6:Z6"/>
    <mergeCell ref="Q15:AB15"/>
    <mergeCell ref="B12:D12"/>
    <mergeCell ref="S6:T6"/>
    <mergeCell ref="U6:V6"/>
    <mergeCell ref="Q6:R6"/>
    <mergeCell ref="B6:C7"/>
    <mergeCell ref="D6:D7"/>
    <mergeCell ref="K6:L6"/>
    <mergeCell ref="M6:N6"/>
    <mergeCell ref="O6:P6"/>
    <mergeCell ref="W6:X6"/>
    <mergeCell ref="E6:F6"/>
  </mergeCells>
  <phoneticPr fontId="2"/>
  <pageMargins left="0.7" right="0.7" top="0.75" bottom="0.75" header="0.3" footer="0.3"/>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E414-09E9-449C-BAEF-D90745AD465C}">
  <dimension ref="B2:L28"/>
  <sheetViews>
    <sheetView workbookViewId="0"/>
  </sheetViews>
  <sheetFormatPr defaultRowHeight="18" x14ac:dyDescent="0.55000000000000004"/>
  <cols>
    <col min="1" max="1" width="11.5" customWidth="1"/>
    <col min="2" max="2" width="3.58203125" customWidth="1"/>
    <col min="3" max="3" width="3.58203125" style="61" customWidth="1"/>
    <col min="4" max="4" width="29.58203125" customWidth="1"/>
    <col min="5" max="5" width="10.58203125" customWidth="1"/>
  </cols>
  <sheetData>
    <row r="2" spans="2:12" ht="22.5" x14ac:dyDescent="0.55000000000000004">
      <c r="B2" s="137" t="s">
        <v>21</v>
      </c>
      <c r="C2" s="137"/>
      <c r="D2" s="137"/>
      <c r="E2" s="137"/>
      <c r="F2" s="137"/>
      <c r="G2" s="137"/>
    </row>
    <row r="3" spans="2:12" x14ac:dyDescent="0.55000000000000004">
      <c r="E3" t="s">
        <v>72</v>
      </c>
      <c r="F3" s="141" t="str">
        <f>人件費集計表!$Y$3</f>
        <v>○○株式会社</v>
      </c>
      <c r="G3" s="141"/>
      <c r="H3" s="90"/>
    </row>
    <row r="4" spans="2:12" x14ac:dyDescent="0.55000000000000004">
      <c r="B4" s="43"/>
      <c r="C4" s="61" t="s">
        <v>80</v>
      </c>
      <c r="D4" s="142" t="str">
        <f>人件費集計表!D4</f>
        <v>令和４年度××における●●事業</v>
      </c>
      <c r="E4" s="142"/>
      <c r="F4" s="142"/>
      <c r="G4" s="142"/>
      <c r="H4" s="91"/>
      <c r="K4" s="89"/>
      <c r="L4" s="89"/>
    </row>
    <row r="5" spans="2:12" x14ac:dyDescent="0.55000000000000004">
      <c r="B5" s="1"/>
      <c r="C5" s="81"/>
      <c r="G5" s="2" t="s">
        <v>22</v>
      </c>
    </row>
    <row r="6" spans="2:12" x14ac:dyDescent="0.55000000000000004">
      <c r="B6" s="143" t="s">
        <v>23</v>
      </c>
      <c r="C6" s="144"/>
      <c r="D6" s="145"/>
      <c r="E6" s="36" t="s">
        <v>24</v>
      </c>
      <c r="F6" s="36" t="s">
        <v>25</v>
      </c>
      <c r="G6" s="37" t="s">
        <v>26</v>
      </c>
    </row>
    <row r="7" spans="2:12" x14ac:dyDescent="0.55000000000000004">
      <c r="B7" s="146" t="s">
        <v>76</v>
      </c>
      <c r="C7" s="147"/>
      <c r="D7" s="40"/>
      <c r="E7" s="41">
        <v>4362</v>
      </c>
      <c r="F7" s="41">
        <v>2723</v>
      </c>
      <c r="G7" s="42">
        <v>1957</v>
      </c>
    </row>
    <row r="8" spans="2:12" x14ac:dyDescent="0.55000000000000004">
      <c r="B8" s="38">
        <v>1</v>
      </c>
      <c r="C8" s="80"/>
      <c r="D8" s="39" t="s">
        <v>79</v>
      </c>
      <c r="E8" s="39">
        <f>SUM(E9:E11)</f>
        <v>20</v>
      </c>
      <c r="F8" s="39">
        <f>SUM(F9:F11)</f>
        <v>40</v>
      </c>
      <c r="G8" s="7">
        <f>SUM(G9:G11)</f>
        <v>56</v>
      </c>
    </row>
    <row r="9" spans="2:12" x14ac:dyDescent="0.55000000000000004">
      <c r="B9" s="75"/>
      <c r="C9" s="74" t="s">
        <v>75</v>
      </c>
      <c r="D9" s="73" t="s">
        <v>78</v>
      </c>
      <c r="E9" s="73">
        <v>4</v>
      </c>
      <c r="F9" s="73">
        <v>8</v>
      </c>
      <c r="G9" s="72">
        <v>16</v>
      </c>
    </row>
    <row r="10" spans="2:12" x14ac:dyDescent="0.55000000000000004">
      <c r="B10" s="70"/>
      <c r="C10" s="69" t="s">
        <v>74</v>
      </c>
      <c r="D10" s="68" t="s">
        <v>82</v>
      </c>
      <c r="E10" s="68">
        <v>8</v>
      </c>
      <c r="F10" s="68">
        <v>24</v>
      </c>
      <c r="G10" s="67">
        <v>20</v>
      </c>
    </row>
    <row r="11" spans="2:12" x14ac:dyDescent="0.55000000000000004">
      <c r="B11" s="66"/>
      <c r="C11" s="65" t="s">
        <v>73</v>
      </c>
      <c r="D11" s="64" t="s">
        <v>81</v>
      </c>
      <c r="E11" s="64">
        <v>8</v>
      </c>
      <c r="F11" s="64">
        <v>8</v>
      </c>
      <c r="G11" s="63">
        <v>20</v>
      </c>
    </row>
    <row r="12" spans="2:12" x14ac:dyDescent="0.55000000000000004">
      <c r="B12" s="5">
        <v>2</v>
      </c>
      <c r="C12" s="71"/>
      <c r="D12" s="6" t="s">
        <v>77</v>
      </c>
      <c r="E12" s="6">
        <f>SUM(E13:E15)</f>
        <v>20</v>
      </c>
      <c r="F12" s="6">
        <f>SUM(F13:F15)</f>
        <v>40</v>
      </c>
      <c r="G12" s="7">
        <f>SUM(G13:G15)</f>
        <v>24</v>
      </c>
      <c r="K12" s="61"/>
    </row>
    <row r="13" spans="2:12" x14ac:dyDescent="0.55000000000000004">
      <c r="B13" s="75"/>
      <c r="C13" s="74" t="s">
        <v>75</v>
      </c>
      <c r="D13" s="73" t="s">
        <v>56</v>
      </c>
      <c r="E13" s="73">
        <v>8</v>
      </c>
      <c r="F13" s="73">
        <v>16</v>
      </c>
      <c r="G13" s="72">
        <v>8</v>
      </c>
    </row>
    <row r="14" spans="2:12" x14ac:dyDescent="0.55000000000000004">
      <c r="B14" s="79"/>
      <c r="C14" s="78" t="s">
        <v>74</v>
      </c>
      <c r="D14" s="77" t="s">
        <v>56</v>
      </c>
      <c r="E14" s="77">
        <v>8</v>
      </c>
      <c r="F14" s="77">
        <v>16</v>
      </c>
      <c r="G14" s="76">
        <v>8</v>
      </c>
    </row>
    <row r="15" spans="2:12" x14ac:dyDescent="0.55000000000000004">
      <c r="B15" s="66"/>
      <c r="C15" s="65" t="s">
        <v>73</v>
      </c>
      <c r="D15" s="64" t="s">
        <v>56</v>
      </c>
      <c r="E15" s="64">
        <v>4</v>
      </c>
      <c r="F15" s="64">
        <v>8</v>
      </c>
      <c r="G15" s="63">
        <v>8</v>
      </c>
    </row>
    <row r="16" spans="2:12" x14ac:dyDescent="0.55000000000000004">
      <c r="B16" s="5">
        <v>3</v>
      </c>
      <c r="C16" s="71"/>
      <c r="D16" s="6" t="s">
        <v>56</v>
      </c>
      <c r="E16" s="51" t="s">
        <v>58</v>
      </c>
      <c r="F16" s="51" t="s">
        <v>58</v>
      </c>
      <c r="G16" s="52" t="s">
        <v>58</v>
      </c>
    </row>
    <row r="17" spans="2:7" x14ac:dyDescent="0.55000000000000004">
      <c r="B17" s="75"/>
      <c r="C17" s="74" t="s">
        <v>75</v>
      </c>
      <c r="D17" s="73" t="s">
        <v>56</v>
      </c>
      <c r="E17" s="88" t="s">
        <v>58</v>
      </c>
      <c r="F17" s="88" t="s">
        <v>58</v>
      </c>
      <c r="G17" s="87" t="s">
        <v>58</v>
      </c>
    </row>
    <row r="18" spans="2:7" x14ac:dyDescent="0.55000000000000004">
      <c r="B18" s="66"/>
      <c r="C18" s="65" t="s">
        <v>74</v>
      </c>
      <c r="D18" s="64" t="s">
        <v>57</v>
      </c>
      <c r="E18" s="85" t="s">
        <v>58</v>
      </c>
      <c r="F18" s="85" t="s">
        <v>58</v>
      </c>
      <c r="G18" s="86" t="s">
        <v>58</v>
      </c>
    </row>
    <row r="19" spans="2:7" x14ac:dyDescent="0.55000000000000004">
      <c r="B19" s="5">
        <v>4</v>
      </c>
      <c r="C19" s="71"/>
      <c r="D19" s="6" t="s">
        <v>57</v>
      </c>
      <c r="E19" s="51" t="s">
        <v>58</v>
      </c>
      <c r="F19" s="51" t="s">
        <v>58</v>
      </c>
      <c r="G19" s="52" t="s">
        <v>58</v>
      </c>
    </row>
    <row r="20" spans="2:7" x14ac:dyDescent="0.55000000000000004">
      <c r="B20" s="75"/>
      <c r="C20" s="74" t="s">
        <v>75</v>
      </c>
      <c r="D20" s="73" t="s">
        <v>57</v>
      </c>
      <c r="E20" s="88" t="s">
        <v>58</v>
      </c>
      <c r="F20" s="88" t="s">
        <v>58</v>
      </c>
      <c r="G20" s="87" t="s">
        <v>58</v>
      </c>
    </row>
    <row r="21" spans="2:7" x14ac:dyDescent="0.55000000000000004">
      <c r="B21" s="66"/>
      <c r="C21" s="65" t="s">
        <v>74</v>
      </c>
      <c r="D21" s="64" t="s">
        <v>57</v>
      </c>
      <c r="E21" s="85" t="s">
        <v>58</v>
      </c>
      <c r="F21" s="85" t="s">
        <v>58</v>
      </c>
      <c r="G21" s="86" t="s">
        <v>58</v>
      </c>
    </row>
    <row r="22" spans="2:7" x14ac:dyDescent="0.55000000000000004">
      <c r="B22" s="5">
        <v>5</v>
      </c>
      <c r="C22" s="71"/>
      <c r="D22" s="6" t="s">
        <v>57</v>
      </c>
      <c r="E22" s="51" t="s">
        <v>58</v>
      </c>
      <c r="F22" s="51" t="s">
        <v>58</v>
      </c>
      <c r="G22" s="52" t="s">
        <v>58</v>
      </c>
    </row>
    <row r="23" spans="2:7" x14ac:dyDescent="0.55000000000000004">
      <c r="B23" s="70"/>
      <c r="C23" s="69" t="s">
        <v>75</v>
      </c>
      <c r="D23" s="68" t="s">
        <v>57</v>
      </c>
      <c r="E23" s="88" t="s">
        <v>58</v>
      </c>
      <c r="F23" s="88" t="s">
        <v>58</v>
      </c>
      <c r="G23" s="87" t="s">
        <v>58</v>
      </c>
    </row>
    <row r="24" spans="2:7" x14ac:dyDescent="0.55000000000000004">
      <c r="B24" s="66"/>
      <c r="C24" s="65" t="s">
        <v>74</v>
      </c>
      <c r="D24" s="64" t="s">
        <v>57</v>
      </c>
      <c r="E24" s="85" t="s">
        <v>58</v>
      </c>
      <c r="F24" s="85" t="s">
        <v>58</v>
      </c>
      <c r="G24" s="86" t="s">
        <v>58</v>
      </c>
    </row>
    <row r="25" spans="2:7" x14ac:dyDescent="0.55000000000000004">
      <c r="B25" s="66"/>
      <c r="C25" s="65" t="s">
        <v>73</v>
      </c>
      <c r="D25" s="64" t="s">
        <v>57</v>
      </c>
      <c r="E25" s="85" t="s">
        <v>58</v>
      </c>
      <c r="F25" s="85" t="s">
        <v>58</v>
      </c>
      <c r="G25" s="84" t="s">
        <v>58</v>
      </c>
    </row>
    <row r="26" spans="2:7" x14ac:dyDescent="0.55000000000000004">
      <c r="B26" s="148" t="s">
        <v>27</v>
      </c>
      <c r="C26" s="149"/>
      <c r="D26" s="150"/>
      <c r="E26" s="3">
        <v>168</v>
      </c>
      <c r="F26" s="3">
        <v>432</v>
      </c>
      <c r="G26" s="4">
        <v>368</v>
      </c>
    </row>
    <row r="27" spans="2:7" x14ac:dyDescent="0.55000000000000004">
      <c r="B27" s="151" t="s">
        <v>12</v>
      </c>
      <c r="C27" s="152"/>
      <c r="D27" s="153"/>
      <c r="E27" s="83">
        <f>E7*E26</f>
        <v>732816</v>
      </c>
      <c r="F27" s="83">
        <f>F7*F26</f>
        <v>1176336</v>
      </c>
      <c r="G27" s="82">
        <f>G7*G26</f>
        <v>720176</v>
      </c>
    </row>
    <row r="28" spans="2:7" x14ac:dyDescent="0.55000000000000004">
      <c r="B28" s="138" t="s">
        <v>28</v>
      </c>
      <c r="C28" s="139"/>
      <c r="D28" s="140"/>
      <c r="E28" s="140"/>
      <c r="F28" s="140"/>
      <c r="G28" s="62">
        <f>SUM(E27:G27)</f>
        <v>2629328</v>
      </c>
    </row>
  </sheetData>
  <mergeCells count="8">
    <mergeCell ref="B28:F28"/>
    <mergeCell ref="F3:G3"/>
    <mergeCell ref="D4:G4"/>
    <mergeCell ref="B2:G2"/>
    <mergeCell ref="B6:D6"/>
    <mergeCell ref="B7:C7"/>
    <mergeCell ref="B26:D26"/>
    <mergeCell ref="B27:D27"/>
  </mergeCells>
  <phoneticPr fontId="2"/>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09-A664-4DC5-98DE-9A3496408496}">
  <sheetPr>
    <pageSetUpPr fitToPage="1"/>
  </sheetPr>
  <dimension ref="B1:AP43"/>
  <sheetViews>
    <sheetView zoomScaleNormal="100" workbookViewId="0"/>
  </sheetViews>
  <sheetFormatPr defaultRowHeight="18" x14ac:dyDescent="0.55000000000000004"/>
  <sheetData>
    <row r="1" spans="2:42" ht="26.75" customHeight="1" x14ac:dyDescent="0.55000000000000004">
      <c r="B1" s="12"/>
      <c r="C1" s="12"/>
      <c r="D1" s="12"/>
      <c r="E1" s="12"/>
      <c r="F1" s="12"/>
      <c r="G1" s="12"/>
      <c r="H1" s="169" t="s">
        <v>29</v>
      </c>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row>
    <row r="2" spans="2:42" ht="22.5" x14ac:dyDescent="0.55000000000000004">
      <c r="B2" s="9"/>
      <c r="C2" s="9"/>
      <c r="D2" s="9"/>
      <c r="E2" s="9"/>
      <c r="F2" s="9"/>
      <c r="G2" s="9"/>
      <c r="H2" s="9"/>
      <c r="I2" s="9"/>
      <c r="J2" s="9"/>
      <c r="K2" s="9"/>
      <c r="L2" s="9"/>
      <c r="M2" s="9"/>
      <c r="N2" s="9"/>
      <c r="O2" s="9"/>
      <c r="P2" s="9"/>
      <c r="Q2" s="9"/>
      <c r="R2" s="9"/>
      <c r="S2" s="9"/>
      <c r="T2" s="9"/>
      <c r="U2" s="9"/>
      <c r="V2" s="9"/>
      <c r="W2" s="9"/>
      <c r="X2" s="9"/>
      <c r="Y2" s="9"/>
      <c r="Z2" s="9"/>
      <c r="AA2" s="9"/>
      <c r="AB2" s="9"/>
      <c r="AC2" s="9"/>
      <c r="AP2" s="9"/>
    </row>
    <row r="3" spans="2:42" ht="22.5" x14ac:dyDescent="0.55000000000000004">
      <c r="B3" s="168" t="s">
        <v>30</v>
      </c>
      <c r="C3" s="168"/>
      <c r="D3" s="168"/>
      <c r="E3" s="170" t="s">
        <v>83</v>
      </c>
      <c r="F3" s="170"/>
      <c r="G3" s="170"/>
      <c r="H3" s="170"/>
      <c r="I3" s="170"/>
      <c r="J3" s="170"/>
      <c r="K3" s="170"/>
      <c r="L3" s="170"/>
      <c r="M3" s="170"/>
      <c r="N3" s="170"/>
      <c r="O3" s="59"/>
      <c r="P3" s="58"/>
      <c r="Q3" s="58"/>
      <c r="R3" s="58"/>
      <c r="S3" s="58"/>
      <c r="T3" s="58"/>
      <c r="U3" s="58"/>
      <c r="V3" s="58"/>
      <c r="W3" s="58"/>
      <c r="X3" s="58"/>
      <c r="Y3" s="58"/>
      <c r="Z3" s="9"/>
      <c r="AA3" s="9"/>
      <c r="AB3" s="9"/>
      <c r="AC3" s="9"/>
      <c r="AP3" s="9"/>
    </row>
    <row r="4" spans="2:42" ht="22.5" x14ac:dyDescent="0.55000000000000004">
      <c r="B4" s="168" t="s">
        <v>51</v>
      </c>
      <c r="C4" s="168"/>
      <c r="D4" s="168"/>
      <c r="E4" s="170" t="s">
        <v>48</v>
      </c>
      <c r="F4" s="170"/>
      <c r="G4" s="170"/>
      <c r="H4" s="170"/>
      <c r="I4" s="170"/>
      <c r="J4" s="170"/>
      <c r="K4" s="170"/>
      <c r="L4" s="170"/>
      <c r="M4" s="170"/>
      <c r="N4" s="170"/>
      <c r="O4" s="59"/>
      <c r="P4" s="58"/>
      <c r="Q4" s="58"/>
      <c r="R4" s="58"/>
      <c r="S4" s="58"/>
      <c r="T4" s="58"/>
      <c r="U4" s="58"/>
      <c r="V4" s="58"/>
      <c r="W4" s="58"/>
      <c r="X4" s="58"/>
      <c r="Y4" s="58"/>
      <c r="Z4" s="9"/>
      <c r="AA4" s="9"/>
      <c r="AB4" s="9"/>
      <c r="AC4" s="9"/>
      <c r="AP4" s="9"/>
    </row>
    <row r="5" spans="2:42" ht="22.5" x14ac:dyDescent="0.55000000000000004">
      <c r="B5" s="9"/>
      <c r="C5" s="8"/>
      <c r="D5" s="8"/>
      <c r="E5" s="10"/>
      <c r="F5" s="10"/>
      <c r="G5" s="10"/>
      <c r="H5" s="10"/>
      <c r="I5" s="10"/>
      <c r="J5" s="10"/>
      <c r="K5" s="10"/>
      <c r="L5" s="10"/>
      <c r="M5" s="10"/>
      <c r="N5" s="10"/>
      <c r="O5" s="10"/>
      <c r="P5" s="10"/>
      <c r="Q5" s="10"/>
      <c r="R5" s="10"/>
      <c r="S5" s="10"/>
      <c r="T5" s="10"/>
      <c r="U5" s="10"/>
      <c r="V5" s="10"/>
      <c r="W5" s="10"/>
      <c r="X5" s="10"/>
      <c r="Y5" s="10"/>
      <c r="Z5" s="9"/>
      <c r="AA5" s="9"/>
      <c r="AB5" s="9"/>
      <c r="AC5" s="9"/>
      <c r="AP5" s="9"/>
    </row>
    <row r="7" spans="2:42" x14ac:dyDescent="0.55000000000000004">
      <c r="B7" s="168" t="s">
        <v>31</v>
      </c>
      <c r="C7" s="168"/>
      <c r="D7" s="168" t="s">
        <v>32</v>
      </c>
      <c r="E7" s="168"/>
      <c r="F7" s="168"/>
      <c r="G7" s="168"/>
      <c r="H7" s="168"/>
      <c r="I7" s="168"/>
      <c r="J7" s="168"/>
      <c r="K7" s="168"/>
      <c r="L7" s="168"/>
      <c r="M7" s="168"/>
      <c r="N7" s="168"/>
      <c r="P7" s="168" t="s">
        <v>31</v>
      </c>
      <c r="Q7" s="168"/>
      <c r="R7" s="168" t="s">
        <v>53</v>
      </c>
      <c r="S7" s="168"/>
      <c r="T7" s="168"/>
      <c r="U7" s="168"/>
      <c r="V7" s="168"/>
      <c r="W7" s="168"/>
      <c r="X7" s="168"/>
      <c r="Y7" s="168"/>
      <c r="Z7" s="168"/>
      <c r="AA7" s="168"/>
      <c r="AB7" s="168"/>
      <c r="AD7" s="168" t="s">
        <v>31</v>
      </c>
      <c r="AE7" s="168"/>
      <c r="AF7" s="168" t="s">
        <v>55</v>
      </c>
      <c r="AG7" s="168"/>
      <c r="AH7" s="168"/>
      <c r="AI7" s="168"/>
      <c r="AJ7" s="168"/>
      <c r="AK7" s="168"/>
      <c r="AL7" s="168"/>
      <c r="AM7" s="168"/>
      <c r="AN7" s="168"/>
      <c r="AO7" s="168"/>
      <c r="AP7" s="168"/>
    </row>
    <row r="8" spans="2:42" x14ac:dyDescent="0.55000000000000004">
      <c r="B8" s="168" t="s">
        <v>47</v>
      </c>
      <c r="C8" s="168"/>
      <c r="D8" s="168"/>
      <c r="E8" s="168"/>
      <c r="F8" s="168"/>
      <c r="G8" s="168"/>
      <c r="H8" s="168"/>
      <c r="I8" s="168"/>
      <c r="J8" s="168" t="s">
        <v>84</v>
      </c>
      <c r="K8" s="168"/>
      <c r="L8" s="168"/>
      <c r="M8" s="168"/>
      <c r="N8" s="168"/>
      <c r="P8" s="168" t="s">
        <v>47</v>
      </c>
      <c r="Q8" s="168"/>
      <c r="R8" s="168"/>
      <c r="S8" s="168"/>
      <c r="T8" s="168"/>
      <c r="U8" s="168"/>
      <c r="V8" s="168"/>
      <c r="W8" s="168"/>
      <c r="X8" s="168" t="s">
        <v>84</v>
      </c>
      <c r="Y8" s="168"/>
      <c r="Z8" s="168"/>
      <c r="AA8" s="168"/>
      <c r="AB8" s="168"/>
      <c r="AD8" s="168" t="s">
        <v>47</v>
      </c>
      <c r="AE8" s="168"/>
      <c r="AF8" s="168"/>
      <c r="AG8" s="168"/>
      <c r="AH8" s="168"/>
      <c r="AI8" s="168"/>
      <c r="AJ8" s="168"/>
      <c r="AK8" s="168"/>
      <c r="AL8" s="168" t="s">
        <v>84</v>
      </c>
      <c r="AM8" s="168"/>
      <c r="AN8" s="168"/>
      <c r="AO8" s="168"/>
      <c r="AP8" s="168"/>
    </row>
    <row r="9" spans="2:42" ht="18.5" customHeight="1" x14ac:dyDescent="0.55000000000000004">
      <c r="B9" s="163" t="s">
        <v>52</v>
      </c>
      <c r="C9" s="163"/>
      <c r="D9" s="167">
        <v>9</v>
      </c>
      <c r="E9" s="167">
        <v>10</v>
      </c>
      <c r="F9" s="167">
        <v>11</v>
      </c>
      <c r="G9" s="167">
        <v>12</v>
      </c>
      <c r="H9" s="167">
        <v>1</v>
      </c>
      <c r="I9" s="162" t="s">
        <v>49</v>
      </c>
      <c r="J9" s="163" t="s">
        <v>85</v>
      </c>
      <c r="K9" s="163"/>
      <c r="L9" s="95" t="s">
        <v>86</v>
      </c>
      <c r="M9" s="95"/>
      <c r="N9" s="164" t="s">
        <v>49</v>
      </c>
      <c r="P9" s="163" t="s">
        <v>52</v>
      </c>
      <c r="Q9" s="163"/>
      <c r="R9" s="167">
        <v>9</v>
      </c>
      <c r="S9" s="167">
        <v>10</v>
      </c>
      <c r="T9" s="167">
        <v>11</v>
      </c>
      <c r="U9" s="167">
        <v>12</v>
      </c>
      <c r="V9" s="167">
        <v>1</v>
      </c>
      <c r="W9" s="162" t="s">
        <v>49</v>
      </c>
      <c r="X9" s="163" t="s">
        <v>85</v>
      </c>
      <c r="Y9" s="163"/>
      <c r="Z9" s="95" t="s">
        <v>87</v>
      </c>
      <c r="AA9" s="95"/>
      <c r="AB9" s="164" t="s">
        <v>49</v>
      </c>
      <c r="AD9" s="163" t="s">
        <v>52</v>
      </c>
      <c r="AE9" s="163"/>
      <c r="AF9" s="167">
        <v>9</v>
      </c>
      <c r="AG9" s="167">
        <v>10</v>
      </c>
      <c r="AH9" s="167">
        <v>11</v>
      </c>
      <c r="AI9" s="167">
        <v>12</v>
      </c>
      <c r="AJ9" s="167">
        <v>1</v>
      </c>
      <c r="AK9" s="162" t="s">
        <v>49</v>
      </c>
      <c r="AL9" s="163" t="s">
        <v>85</v>
      </c>
      <c r="AM9" s="163"/>
      <c r="AN9" s="95" t="s">
        <v>87</v>
      </c>
      <c r="AO9" s="95"/>
      <c r="AP9" s="164" t="s">
        <v>49</v>
      </c>
    </row>
    <row r="10" spans="2:42" x14ac:dyDescent="0.55000000000000004">
      <c r="B10" s="163"/>
      <c r="C10" s="163"/>
      <c r="D10" s="167"/>
      <c r="E10" s="167"/>
      <c r="F10" s="167"/>
      <c r="G10" s="167"/>
      <c r="H10" s="167"/>
      <c r="I10" s="162"/>
      <c r="J10" s="163"/>
      <c r="K10" s="163"/>
      <c r="L10" s="95" t="s">
        <v>88</v>
      </c>
      <c r="M10" s="95"/>
      <c r="N10" s="165"/>
      <c r="P10" s="163"/>
      <c r="Q10" s="163"/>
      <c r="R10" s="167"/>
      <c r="S10" s="167"/>
      <c r="T10" s="167"/>
      <c r="U10" s="167"/>
      <c r="V10" s="167"/>
      <c r="W10" s="162"/>
      <c r="X10" s="163"/>
      <c r="Y10" s="163"/>
      <c r="Z10" s="95" t="s">
        <v>89</v>
      </c>
      <c r="AA10" s="95"/>
      <c r="AB10" s="165"/>
      <c r="AD10" s="163"/>
      <c r="AE10" s="163"/>
      <c r="AF10" s="167"/>
      <c r="AG10" s="167"/>
      <c r="AH10" s="167"/>
      <c r="AI10" s="167"/>
      <c r="AJ10" s="167"/>
      <c r="AK10" s="162"/>
      <c r="AL10" s="163"/>
      <c r="AM10" s="163"/>
      <c r="AN10" s="95" t="s">
        <v>89</v>
      </c>
      <c r="AO10" s="95"/>
      <c r="AP10" s="165"/>
    </row>
    <row r="11" spans="2:42" x14ac:dyDescent="0.55000000000000004">
      <c r="B11" s="166" t="s">
        <v>33</v>
      </c>
      <c r="C11" s="48" t="s">
        <v>34</v>
      </c>
      <c r="D11" s="44">
        <v>600000</v>
      </c>
      <c r="E11" s="44">
        <v>600000</v>
      </c>
      <c r="F11" s="44">
        <v>600000</v>
      </c>
      <c r="G11" s="44">
        <v>600000</v>
      </c>
      <c r="H11" s="44">
        <v>600000</v>
      </c>
      <c r="I11" s="60"/>
      <c r="J11" s="166" t="s">
        <v>33</v>
      </c>
      <c r="K11" s="48" t="s">
        <v>34</v>
      </c>
      <c r="L11" s="44">
        <v>600000</v>
      </c>
      <c r="M11" s="44"/>
      <c r="N11" s="60"/>
      <c r="P11" s="166" t="s">
        <v>33</v>
      </c>
      <c r="Q11" s="48" t="s">
        <v>34</v>
      </c>
      <c r="R11" s="44">
        <v>350000</v>
      </c>
      <c r="S11" s="44">
        <v>350000</v>
      </c>
      <c r="T11" s="44">
        <v>350000</v>
      </c>
      <c r="U11" s="44">
        <v>350000</v>
      </c>
      <c r="V11" s="44">
        <v>350000</v>
      </c>
      <c r="W11" s="60"/>
      <c r="X11" s="166" t="s">
        <v>33</v>
      </c>
      <c r="Y11" s="48" t="s">
        <v>34</v>
      </c>
      <c r="Z11" s="44">
        <v>350000</v>
      </c>
      <c r="AA11" s="44"/>
      <c r="AB11" s="60"/>
      <c r="AD11" s="166" t="s">
        <v>33</v>
      </c>
      <c r="AE11" s="48" t="s">
        <v>34</v>
      </c>
      <c r="AF11" s="44">
        <v>240000</v>
      </c>
      <c r="AG11" s="44">
        <v>240000</v>
      </c>
      <c r="AH11" s="44">
        <v>240000</v>
      </c>
      <c r="AI11" s="44">
        <v>240000</v>
      </c>
      <c r="AJ11" s="44">
        <v>240000</v>
      </c>
      <c r="AK11" s="60"/>
      <c r="AL11" s="166" t="s">
        <v>33</v>
      </c>
      <c r="AM11" s="48" t="s">
        <v>34</v>
      </c>
      <c r="AN11" s="44">
        <v>240000</v>
      </c>
      <c r="AO11" s="44"/>
      <c r="AP11" s="60"/>
    </row>
    <row r="12" spans="2:42" ht="36" x14ac:dyDescent="0.55000000000000004">
      <c r="B12" s="166"/>
      <c r="C12" s="94" t="s">
        <v>35</v>
      </c>
      <c r="D12" s="44">
        <v>8500</v>
      </c>
      <c r="E12" s="44">
        <v>8500</v>
      </c>
      <c r="F12" s="44">
        <v>8500</v>
      </c>
      <c r="G12" s="44">
        <v>8500</v>
      </c>
      <c r="H12" s="44">
        <v>8500</v>
      </c>
      <c r="I12" s="60"/>
      <c r="J12" s="166"/>
      <c r="K12" s="94" t="s">
        <v>90</v>
      </c>
      <c r="L12" s="44"/>
      <c r="M12" s="44"/>
      <c r="N12" s="60"/>
      <c r="P12" s="166"/>
      <c r="Q12" s="94" t="s">
        <v>35</v>
      </c>
      <c r="R12" s="44">
        <v>10000</v>
      </c>
      <c r="S12" s="44">
        <v>10000</v>
      </c>
      <c r="T12" s="44">
        <v>10000</v>
      </c>
      <c r="U12" s="44">
        <v>10000</v>
      </c>
      <c r="V12" s="44">
        <v>10000</v>
      </c>
      <c r="W12" s="60"/>
      <c r="X12" s="166"/>
      <c r="Y12" s="94" t="s">
        <v>90</v>
      </c>
      <c r="Z12" s="44"/>
      <c r="AA12" s="44"/>
      <c r="AB12" s="60"/>
      <c r="AD12" s="166"/>
      <c r="AE12" s="94" t="s">
        <v>35</v>
      </c>
      <c r="AF12" s="44">
        <v>15000</v>
      </c>
      <c r="AG12" s="44">
        <v>15000</v>
      </c>
      <c r="AH12" s="44">
        <v>15000</v>
      </c>
      <c r="AI12" s="44">
        <v>15000</v>
      </c>
      <c r="AJ12" s="44">
        <v>15000</v>
      </c>
      <c r="AK12" s="60"/>
      <c r="AL12" s="166"/>
      <c r="AM12" s="94" t="s">
        <v>90</v>
      </c>
      <c r="AN12" s="44"/>
      <c r="AO12" s="44"/>
      <c r="AP12" s="60"/>
    </row>
    <row r="13" spans="2:42" x14ac:dyDescent="0.55000000000000004">
      <c r="B13" s="166"/>
      <c r="C13" s="94" t="s">
        <v>36</v>
      </c>
      <c r="D13" s="44">
        <v>4000</v>
      </c>
      <c r="E13" s="44">
        <v>4000</v>
      </c>
      <c r="F13" s="44">
        <v>4000</v>
      </c>
      <c r="G13" s="44">
        <v>4000</v>
      </c>
      <c r="H13" s="44">
        <v>4000</v>
      </c>
      <c r="I13" s="60"/>
      <c r="J13" s="166"/>
      <c r="K13" s="94" t="s">
        <v>90</v>
      </c>
      <c r="L13" s="44"/>
      <c r="M13" s="44"/>
      <c r="N13" s="60"/>
      <c r="P13" s="166"/>
      <c r="Q13" s="94" t="s">
        <v>36</v>
      </c>
      <c r="R13" s="44">
        <v>7500</v>
      </c>
      <c r="S13" s="44">
        <v>7500</v>
      </c>
      <c r="T13" s="44">
        <v>7500</v>
      </c>
      <c r="U13" s="44">
        <v>7500</v>
      </c>
      <c r="V13" s="44">
        <v>7500</v>
      </c>
      <c r="W13" s="60"/>
      <c r="X13" s="166"/>
      <c r="Y13" s="94" t="s">
        <v>90</v>
      </c>
      <c r="Z13" s="44"/>
      <c r="AA13" s="44"/>
      <c r="AB13" s="60"/>
      <c r="AD13" s="166"/>
      <c r="AE13" s="94" t="s">
        <v>36</v>
      </c>
      <c r="AF13" s="44">
        <v>7500</v>
      </c>
      <c r="AG13" s="44">
        <v>7500</v>
      </c>
      <c r="AH13" s="44">
        <v>7500</v>
      </c>
      <c r="AI13" s="44">
        <v>7500</v>
      </c>
      <c r="AJ13" s="44">
        <v>7500</v>
      </c>
      <c r="AK13" s="60"/>
      <c r="AL13" s="166"/>
      <c r="AM13" s="94" t="s">
        <v>90</v>
      </c>
      <c r="AN13" s="44"/>
      <c r="AO13" s="44"/>
      <c r="AP13" s="60"/>
    </row>
    <row r="14" spans="2:42" x14ac:dyDescent="0.55000000000000004">
      <c r="B14" s="166"/>
      <c r="C14" s="94" t="s">
        <v>50</v>
      </c>
      <c r="D14" s="44"/>
      <c r="E14" s="44"/>
      <c r="F14" s="44"/>
      <c r="G14" s="44"/>
      <c r="H14" s="44"/>
      <c r="I14" s="60"/>
      <c r="J14" s="166"/>
      <c r="K14" s="94" t="s">
        <v>90</v>
      </c>
      <c r="L14" s="44"/>
      <c r="M14" s="44"/>
      <c r="N14" s="60"/>
      <c r="P14" s="166"/>
      <c r="Q14" s="94" t="s">
        <v>50</v>
      </c>
      <c r="R14" s="44"/>
      <c r="S14" s="44"/>
      <c r="T14" s="44"/>
      <c r="U14" s="44"/>
      <c r="V14" s="44"/>
      <c r="W14" s="60"/>
      <c r="X14" s="166"/>
      <c r="Y14" s="94" t="s">
        <v>90</v>
      </c>
      <c r="Z14" s="44"/>
      <c r="AA14" s="44"/>
      <c r="AB14" s="60"/>
      <c r="AD14" s="166"/>
      <c r="AE14" s="94" t="s">
        <v>50</v>
      </c>
      <c r="AF14" s="44"/>
      <c r="AG14" s="44"/>
      <c r="AH14" s="44"/>
      <c r="AI14" s="44"/>
      <c r="AJ14" s="44"/>
      <c r="AK14" s="60"/>
      <c r="AL14" s="166"/>
      <c r="AM14" s="94" t="s">
        <v>90</v>
      </c>
      <c r="AN14" s="44"/>
      <c r="AO14" s="44"/>
      <c r="AP14" s="60"/>
    </row>
    <row r="15" spans="2:42" x14ac:dyDescent="0.55000000000000004">
      <c r="B15" s="166"/>
      <c r="C15" s="94" t="s">
        <v>37</v>
      </c>
      <c r="D15" s="49">
        <f>SUM(D11:D14)</f>
        <v>612500</v>
      </c>
      <c r="E15" s="49">
        <f t="shared" ref="E15:L15" si="0">SUM(E11:E14)</f>
        <v>612500</v>
      </c>
      <c r="F15" s="49">
        <f t="shared" si="0"/>
        <v>612500</v>
      </c>
      <c r="G15" s="49">
        <f t="shared" si="0"/>
        <v>612500</v>
      </c>
      <c r="H15" s="49">
        <f t="shared" si="0"/>
        <v>612500</v>
      </c>
      <c r="I15" s="49">
        <f>SUM(D15:H15)</f>
        <v>3062500</v>
      </c>
      <c r="J15" s="166"/>
      <c r="K15" s="94" t="s">
        <v>37</v>
      </c>
      <c r="L15" s="49">
        <f t="shared" si="0"/>
        <v>600000</v>
      </c>
      <c r="M15" s="49"/>
      <c r="N15" s="49">
        <f>SUM(L15:M15)</f>
        <v>600000</v>
      </c>
      <c r="P15" s="166"/>
      <c r="Q15" s="94" t="s">
        <v>37</v>
      </c>
      <c r="R15" s="49">
        <f>SUM(R11:R14)</f>
        <v>367500</v>
      </c>
      <c r="S15" s="49">
        <f t="shared" ref="S15:V15" si="1">SUM(S11:S14)</f>
        <v>367500</v>
      </c>
      <c r="T15" s="49">
        <f t="shared" si="1"/>
        <v>367500</v>
      </c>
      <c r="U15" s="49">
        <f t="shared" si="1"/>
        <v>367500</v>
      </c>
      <c r="V15" s="49">
        <f t="shared" si="1"/>
        <v>367500</v>
      </c>
      <c r="W15" s="49">
        <f>SUM(R15:V15)</f>
        <v>1837500</v>
      </c>
      <c r="X15" s="166"/>
      <c r="Y15" s="94" t="s">
        <v>37</v>
      </c>
      <c r="Z15" s="49">
        <f t="shared" ref="Z15" si="2">SUM(Z11:Z14)</f>
        <v>350000</v>
      </c>
      <c r="AA15" s="49"/>
      <c r="AB15" s="49">
        <f>SUM(Z15:AA15)</f>
        <v>350000</v>
      </c>
      <c r="AD15" s="166"/>
      <c r="AE15" s="94" t="s">
        <v>37</v>
      </c>
      <c r="AF15" s="49">
        <f>SUM(AF11:AF14)</f>
        <v>262500</v>
      </c>
      <c r="AG15" s="49">
        <f t="shared" ref="AG15:AJ15" si="3">SUM(AG11:AG14)</f>
        <v>262500</v>
      </c>
      <c r="AH15" s="49">
        <f t="shared" si="3"/>
        <v>262500</v>
      </c>
      <c r="AI15" s="49">
        <f t="shared" si="3"/>
        <v>262500</v>
      </c>
      <c r="AJ15" s="49">
        <f t="shared" si="3"/>
        <v>262500</v>
      </c>
      <c r="AK15" s="49">
        <f>SUM(AF15:AJ15)</f>
        <v>1312500</v>
      </c>
      <c r="AL15" s="166"/>
      <c r="AM15" s="94" t="s">
        <v>37</v>
      </c>
      <c r="AN15" s="49">
        <f t="shared" ref="AN15" si="4">SUM(AN11:AN14)</f>
        <v>240000</v>
      </c>
      <c r="AO15" s="49"/>
      <c r="AP15" s="49">
        <f>SUM(AN15:AO15)</f>
        <v>240000</v>
      </c>
    </row>
    <row r="16" spans="2:42" ht="18" customHeight="1" x14ac:dyDescent="0.55000000000000004">
      <c r="B16" s="161" t="s">
        <v>107</v>
      </c>
      <c r="C16" s="92" t="s">
        <v>38</v>
      </c>
      <c r="D16" s="44">
        <v>20000</v>
      </c>
      <c r="E16" s="44">
        <v>20000</v>
      </c>
      <c r="F16" s="44">
        <v>20000</v>
      </c>
      <c r="G16" s="44">
        <v>20000</v>
      </c>
      <c r="H16" s="44">
        <v>20000</v>
      </c>
      <c r="I16" s="60"/>
      <c r="J16" s="161" t="s">
        <v>107</v>
      </c>
      <c r="K16" s="92" t="s">
        <v>38</v>
      </c>
      <c r="L16" s="44">
        <v>20000</v>
      </c>
      <c r="M16" s="44"/>
      <c r="N16" s="60"/>
      <c r="P16" s="161" t="s">
        <v>107</v>
      </c>
      <c r="Q16" s="92" t="s">
        <v>38</v>
      </c>
      <c r="R16" s="44">
        <v>16000</v>
      </c>
      <c r="S16" s="44">
        <v>16000</v>
      </c>
      <c r="T16" s="44">
        <v>16000</v>
      </c>
      <c r="U16" s="44">
        <v>16000</v>
      </c>
      <c r="V16" s="44">
        <v>16000</v>
      </c>
      <c r="W16" s="60"/>
      <c r="X16" s="161" t="s">
        <v>107</v>
      </c>
      <c r="Y16" s="92" t="s">
        <v>38</v>
      </c>
      <c r="Z16" s="44">
        <v>16000</v>
      </c>
      <c r="AA16" s="44"/>
      <c r="AB16" s="60"/>
      <c r="AD16" s="161" t="s">
        <v>107</v>
      </c>
      <c r="AE16" s="92" t="s">
        <v>38</v>
      </c>
      <c r="AF16" s="44">
        <v>12000</v>
      </c>
      <c r="AG16" s="44">
        <v>12000</v>
      </c>
      <c r="AH16" s="44">
        <v>12000</v>
      </c>
      <c r="AI16" s="44">
        <v>12000</v>
      </c>
      <c r="AJ16" s="44">
        <v>12000</v>
      </c>
      <c r="AK16" s="60"/>
      <c r="AL16" s="161" t="s">
        <v>107</v>
      </c>
      <c r="AM16" s="92" t="s">
        <v>38</v>
      </c>
      <c r="AN16" s="44">
        <v>12000</v>
      </c>
      <c r="AO16" s="44"/>
      <c r="AP16" s="60"/>
    </row>
    <row r="17" spans="2:42" x14ac:dyDescent="0.55000000000000004">
      <c r="B17" s="161"/>
      <c r="C17" s="92" t="s">
        <v>39</v>
      </c>
      <c r="D17" s="44">
        <v>30000</v>
      </c>
      <c r="E17" s="44">
        <v>30000</v>
      </c>
      <c r="F17" s="44">
        <v>30000</v>
      </c>
      <c r="G17" s="44">
        <v>30000</v>
      </c>
      <c r="H17" s="44">
        <v>30000</v>
      </c>
      <c r="I17" s="60"/>
      <c r="J17" s="161"/>
      <c r="K17" s="92" t="s">
        <v>39</v>
      </c>
      <c r="L17" s="44">
        <v>30000</v>
      </c>
      <c r="M17" s="44"/>
      <c r="N17" s="60"/>
      <c r="P17" s="161"/>
      <c r="Q17" s="92" t="s">
        <v>39</v>
      </c>
      <c r="R17" s="44">
        <v>28000</v>
      </c>
      <c r="S17" s="44">
        <v>28000</v>
      </c>
      <c r="T17" s="44">
        <v>28000</v>
      </c>
      <c r="U17" s="44">
        <v>28000</v>
      </c>
      <c r="V17" s="44">
        <v>28000</v>
      </c>
      <c r="W17" s="60"/>
      <c r="X17" s="161"/>
      <c r="Y17" s="92" t="s">
        <v>39</v>
      </c>
      <c r="Z17" s="44">
        <v>28000</v>
      </c>
      <c r="AA17" s="44"/>
      <c r="AB17" s="60"/>
      <c r="AD17" s="161"/>
      <c r="AE17" s="92" t="s">
        <v>39</v>
      </c>
      <c r="AF17" s="44">
        <v>25000</v>
      </c>
      <c r="AG17" s="44">
        <v>25000</v>
      </c>
      <c r="AH17" s="44">
        <v>25000</v>
      </c>
      <c r="AI17" s="44">
        <v>25000</v>
      </c>
      <c r="AJ17" s="44">
        <v>25000</v>
      </c>
      <c r="AK17" s="60"/>
      <c r="AL17" s="161"/>
      <c r="AM17" s="92" t="s">
        <v>39</v>
      </c>
      <c r="AN17" s="44">
        <v>25000</v>
      </c>
      <c r="AO17" s="44"/>
      <c r="AP17" s="60"/>
    </row>
    <row r="18" spans="2:42" x14ac:dyDescent="0.55000000000000004">
      <c r="B18" s="161"/>
      <c r="C18" s="92" t="s">
        <v>40</v>
      </c>
      <c r="D18" s="44">
        <v>7000</v>
      </c>
      <c r="E18" s="44">
        <v>7000</v>
      </c>
      <c r="F18" s="44">
        <v>7000</v>
      </c>
      <c r="G18" s="44">
        <v>7000</v>
      </c>
      <c r="H18" s="44">
        <v>7000</v>
      </c>
      <c r="I18" s="60"/>
      <c r="J18" s="161"/>
      <c r="K18" s="92" t="s">
        <v>40</v>
      </c>
      <c r="L18" s="44">
        <v>7000</v>
      </c>
      <c r="M18" s="44"/>
      <c r="N18" s="60"/>
      <c r="P18" s="161"/>
      <c r="Q18" s="92" t="s">
        <v>40</v>
      </c>
      <c r="R18" s="44">
        <v>6750</v>
      </c>
      <c r="S18" s="44">
        <v>6750</v>
      </c>
      <c r="T18" s="44">
        <v>6750</v>
      </c>
      <c r="U18" s="44">
        <v>6750</v>
      </c>
      <c r="V18" s="44">
        <v>6750</v>
      </c>
      <c r="W18" s="60"/>
      <c r="X18" s="161"/>
      <c r="Y18" s="92" t="s">
        <v>40</v>
      </c>
      <c r="Z18" s="44">
        <v>6750</v>
      </c>
      <c r="AA18" s="44"/>
      <c r="AB18" s="60"/>
      <c r="AD18" s="161"/>
      <c r="AE18" s="92" t="s">
        <v>40</v>
      </c>
      <c r="AF18" s="44">
        <v>1500</v>
      </c>
      <c r="AG18" s="44">
        <v>1500</v>
      </c>
      <c r="AH18" s="44">
        <v>1500</v>
      </c>
      <c r="AI18" s="44">
        <v>1500</v>
      </c>
      <c r="AJ18" s="44">
        <v>1500</v>
      </c>
      <c r="AK18" s="60"/>
      <c r="AL18" s="161"/>
      <c r="AM18" s="92" t="s">
        <v>40</v>
      </c>
      <c r="AN18" s="44">
        <v>1500</v>
      </c>
      <c r="AO18" s="44"/>
      <c r="AP18" s="60"/>
    </row>
    <row r="19" spans="2:42" x14ac:dyDescent="0.55000000000000004">
      <c r="B19" s="161"/>
      <c r="C19" s="93" t="s">
        <v>50</v>
      </c>
      <c r="D19" s="44"/>
      <c r="E19" s="44"/>
      <c r="F19" s="44"/>
      <c r="G19" s="44"/>
      <c r="H19" s="44"/>
      <c r="I19" s="60"/>
      <c r="J19" s="161"/>
      <c r="K19" s="93" t="s">
        <v>50</v>
      </c>
      <c r="L19" s="44"/>
      <c r="M19" s="44"/>
      <c r="N19" s="60"/>
      <c r="P19" s="161"/>
      <c r="Q19" s="93" t="s">
        <v>50</v>
      </c>
      <c r="R19" s="44"/>
      <c r="S19" s="44"/>
      <c r="T19" s="44"/>
      <c r="U19" s="44"/>
      <c r="V19" s="44"/>
      <c r="W19" s="60"/>
      <c r="X19" s="161"/>
      <c r="Y19" s="93" t="s">
        <v>50</v>
      </c>
      <c r="Z19" s="44"/>
      <c r="AA19" s="44"/>
      <c r="AB19" s="60"/>
      <c r="AD19" s="161"/>
      <c r="AE19" s="93" t="s">
        <v>50</v>
      </c>
      <c r="AF19" s="44"/>
      <c r="AG19" s="44"/>
      <c r="AH19" s="44"/>
      <c r="AI19" s="44"/>
      <c r="AJ19" s="44"/>
      <c r="AK19" s="60"/>
      <c r="AL19" s="161"/>
      <c r="AM19" s="93" t="s">
        <v>50</v>
      </c>
      <c r="AN19" s="44"/>
      <c r="AO19" s="44"/>
      <c r="AP19" s="60"/>
    </row>
    <row r="20" spans="2:42" x14ac:dyDescent="0.55000000000000004">
      <c r="B20" s="161"/>
      <c r="C20" s="92" t="s">
        <v>50</v>
      </c>
      <c r="D20" s="44"/>
      <c r="E20" s="44"/>
      <c r="F20" s="44"/>
      <c r="G20" s="44"/>
      <c r="H20" s="44"/>
      <c r="I20" s="60"/>
      <c r="J20" s="161"/>
      <c r="K20" s="92" t="s">
        <v>50</v>
      </c>
      <c r="L20" s="44"/>
      <c r="M20" s="44"/>
      <c r="N20" s="60"/>
      <c r="P20" s="161"/>
      <c r="Q20" s="92" t="s">
        <v>50</v>
      </c>
      <c r="R20" s="44"/>
      <c r="S20" s="44"/>
      <c r="T20" s="44"/>
      <c r="U20" s="44"/>
      <c r="V20" s="44"/>
      <c r="W20" s="60"/>
      <c r="X20" s="161"/>
      <c r="Y20" s="92" t="s">
        <v>50</v>
      </c>
      <c r="Z20" s="44"/>
      <c r="AA20" s="44"/>
      <c r="AB20" s="60"/>
      <c r="AD20" s="161"/>
      <c r="AE20" s="92" t="s">
        <v>50</v>
      </c>
      <c r="AF20" s="44"/>
      <c r="AG20" s="44"/>
      <c r="AH20" s="44"/>
      <c r="AI20" s="44"/>
      <c r="AJ20" s="44"/>
      <c r="AK20" s="60"/>
      <c r="AL20" s="161"/>
      <c r="AM20" s="92" t="s">
        <v>50</v>
      </c>
      <c r="AN20" s="44"/>
      <c r="AO20" s="44"/>
      <c r="AP20" s="60"/>
    </row>
    <row r="21" spans="2:42" x14ac:dyDescent="0.55000000000000004">
      <c r="B21" s="161"/>
      <c r="C21" s="94" t="s">
        <v>37</v>
      </c>
      <c r="D21" s="49">
        <f>SUM(D16:D20)</f>
        <v>57000</v>
      </c>
      <c r="E21" s="49">
        <f t="shared" ref="E21:H21" si="5">SUM(E16:E20)</f>
        <v>57000</v>
      </c>
      <c r="F21" s="49">
        <f t="shared" si="5"/>
        <v>57000</v>
      </c>
      <c r="G21" s="49">
        <f t="shared" si="5"/>
        <v>57000</v>
      </c>
      <c r="H21" s="49">
        <f t="shared" si="5"/>
        <v>57000</v>
      </c>
      <c r="I21" s="49">
        <f>SUM(D21:H21)</f>
        <v>285000</v>
      </c>
      <c r="J21" s="161"/>
      <c r="K21" s="94" t="s">
        <v>37</v>
      </c>
      <c r="L21" s="49">
        <f>SUM(L16:L20)</f>
        <v>57000</v>
      </c>
      <c r="M21" s="49"/>
      <c r="N21" s="49">
        <f>SUM(L21:M21)</f>
        <v>57000</v>
      </c>
      <c r="P21" s="161"/>
      <c r="Q21" s="94" t="s">
        <v>37</v>
      </c>
      <c r="R21" s="49">
        <f>SUM(R16:R20)</f>
        <v>50750</v>
      </c>
      <c r="S21" s="49">
        <f t="shared" ref="S21:V21" si="6">SUM(S16:S20)</f>
        <v>50750</v>
      </c>
      <c r="T21" s="49">
        <f t="shared" si="6"/>
        <v>50750</v>
      </c>
      <c r="U21" s="49">
        <f t="shared" si="6"/>
        <v>50750</v>
      </c>
      <c r="V21" s="49">
        <f t="shared" si="6"/>
        <v>50750</v>
      </c>
      <c r="W21" s="49">
        <f>SUM(R21:V21)</f>
        <v>253750</v>
      </c>
      <c r="X21" s="161"/>
      <c r="Y21" s="94" t="s">
        <v>37</v>
      </c>
      <c r="Z21" s="49">
        <f>SUM(Z16:Z20)</f>
        <v>50750</v>
      </c>
      <c r="AA21" s="49"/>
      <c r="AB21" s="49">
        <f>SUM(Z21:AA21)</f>
        <v>50750</v>
      </c>
      <c r="AD21" s="161"/>
      <c r="AE21" s="94" t="s">
        <v>37</v>
      </c>
      <c r="AF21" s="49">
        <f>SUM(AF16:AF20)</f>
        <v>38500</v>
      </c>
      <c r="AG21" s="49">
        <f t="shared" ref="AG21:AJ21" si="7">SUM(AG16:AG20)</f>
        <v>38500</v>
      </c>
      <c r="AH21" s="49">
        <f t="shared" si="7"/>
        <v>38500</v>
      </c>
      <c r="AI21" s="49">
        <f t="shared" si="7"/>
        <v>38500</v>
      </c>
      <c r="AJ21" s="49">
        <f t="shared" si="7"/>
        <v>38500</v>
      </c>
      <c r="AK21" s="49">
        <f>SUM(AF21:AJ21)</f>
        <v>192500</v>
      </c>
      <c r="AL21" s="161"/>
      <c r="AM21" s="94" t="s">
        <v>37</v>
      </c>
      <c r="AN21" s="49">
        <f>SUM(AN16:AN20)</f>
        <v>38500</v>
      </c>
      <c r="AO21" s="49"/>
      <c r="AP21" s="49">
        <f>SUM(AN21:AO21)</f>
        <v>38500</v>
      </c>
    </row>
    <row r="22" spans="2:42" x14ac:dyDescent="0.55000000000000004">
      <c r="B22" s="154" t="s">
        <v>46</v>
      </c>
      <c r="C22" s="155"/>
      <c r="D22" s="49">
        <f>D15+D21</f>
        <v>669500</v>
      </c>
      <c r="E22" s="49">
        <f t="shared" ref="E22:L22" si="8">E15+E21</f>
        <v>669500</v>
      </c>
      <c r="F22" s="49">
        <f t="shared" si="8"/>
        <v>669500</v>
      </c>
      <c r="G22" s="49">
        <f t="shared" si="8"/>
        <v>669500</v>
      </c>
      <c r="H22" s="49">
        <f t="shared" si="8"/>
        <v>669500</v>
      </c>
      <c r="I22" s="49">
        <f t="shared" si="8"/>
        <v>3347500</v>
      </c>
      <c r="J22" s="154" t="s">
        <v>91</v>
      </c>
      <c r="K22" s="155"/>
      <c r="L22" s="49">
        <f t="shared" si="8"/>
        <v>657000</v>
      </c>
      <c r="M22" s="49"/>
      <c r="N22" s="49">
        <f>SUM(L22:M22)</f>
        <v>657000</v>
      </c>
      <c r="P22" s="154" t="s">
        <v>46</v>
      </c>
      <c r="Q22" s="155"/>
      <c r="R22" s="49">
        <f>R15+R21</f>
        <v>418250</v>
      </c>
      <c r="S22" s="49">
        <f t="shared" ref="S22:W22" si="9">S15+S21</f>
        <v>418250</v>
      </c>
      <c r="T22" s="49">
        <f t="shared" si="9"/>
        <v>418250</v>
      </c>
      <c r="U22" s="49">
        <f t="shared" si="9"/>
        <v>418250</v>
      </c>
      <c r="V22" s="49">
        <f t="shared" si="9"/>
        <v>418250</v>
      </c>
      <c r="W22" s="49">
        <f t="shared" si="9"/>
        <v>2091250</v>
      </c>
      <c r="X22" s="154" t="s">
        <v>91</v>
      </c>
      <c r="Y22" s="155"/>
      <c r="Z22" s="49">
        <f t="shared" ref="Z22" si="10">Z15+Z21</f>
        <v>400750</v>
      </c>
      <c r="AA22" s="49"/>
      <c r="AB22" s="49">
        <f>SUM(Z22:AA22)</f>
        <v>400750</v>
      </c>
      <c r="AD22" s="154" t="s">
        <v>46</v>
      </c>
      <c r="AE22" s="155"/>
      <c r="AF22" s="49">
        <f>AF15+AF21</f>
        <v>301000</v>
      </c>
      <c r="AG22" s="49">
        <f t="shared" ref="AG22:AK22" si="11">AG15+AG21</f>
        <v>301000</v>
      </c>
      <c r="AH22" s="49">
        <f t="shared" si="11"/>
        <v>301000</v>
      </c>
      <c r="AI22" s="49">
        <f t="shared" si="11"/>
        <v>301000</v>
      </c>
      <c r="AJ22" s="49">
        <f t="shared" si="11"/>
        <v>301000</v>
      </c>
      <c r="AK22" s="49">
        <f t="shared" si="11"/>
        <v>1505000</v>
      </c>
      <c r="AL22" s="154" t="s">
        <v>91</v>
      </c>
      <c r="AM22" s="155"/>
      <c r="AN22" s="49">
        <f t="shared" ref="AN22" si="12">AN15+AN21</f>
        <v>278500</v>
      </c>
      <c r="AO22" s="49"/>
      <c r="AP22" s="49">
        <f>SUM(AN22:AO22)</f>
        <v>278500</v>
      </c>
    </row>
    <row r="23" spans="2:42" ht="18.5" customHeight="1" x14ac:dyDescent="0.55000000000000004">
      <c r="B23" s="154" t="s">
        <v>41</v>
      </c>
      <c r="C23" s="155"/>
      <c r="D23" s="45">
        <v>20</v>
      </c>
      <c r="E23" s="45">
        <v>20</v>
      </c>
      <c r="F23" s="45">
        <v>20</v>
      </c>
      <c r="G23" s="45">
        <v>20</v>
      </c>
      <c r="H23" s="45">
        <v>19</v>
      </c>
      <c r="I23" s="50">
        <f>SUM(D23:H23)</f>
        <v>99</v>
      </c>
      <c r="J23" s="154" t="s">
        <v>92</v>
      </c>
      <c r="K23" s="155"/>
      <c r="L23" s="45">
        <f>(20+19+22+20+22+20)*8</f>
        <v>984</v>
      </c>
      <c r="M23" s="96"/>
      <c r="N23" s="50">
        <f>SUM(L23:M23)</f>
        <v>984</v>
      </c>
      <c r="P23" s="154" t="s">
        <v>41</v>
      </c>
      <c r="Q23" s="155"/>
      <c r="R23" s="45">
        <v>20</v>
      </c>
      <c r="S23" s="45">
        <v>20</v>
      </c>
      <c r="T23" s="45">
        <v>20</v>
      </c>
      <c r="U23" s="45">
        <v>20</v>
      </c>
      <c r="V23" s="45">
        <v>19</v>
      </c>
      <c r="W23" s="46">
        <f>SUM(R23:V23)</f>
        <v>99</v>
      </c>
      <c r="X23" s="154" t="s">
        <v>93</v>
      </c>
      <c r="Y23" s="155"/>
      <c r="Z23" s="45">
        <f>(20+19+22+20+22+20)*8</f>
        <v>984</v>
      </c>
      <c r="AA23" s="96"/>
      <c r="AB23" s="50">
        <f>SUM(Z23:AA23)</f>
        <v>984</v>
      </c>
      <c r="AD23" s="154" t="s">
        <v>41</v>
      </c>
      <c r="AE23" s="155"/>
      <c r="AF23" s="45">
        <v>20</v>
      </c>
      <c r="AG23" s="45">
        <v>20</v>
      </c>
      <c r="AH23" s="45">
        <v>20</v>
      </c>
      <c r="AI23" s="45">
        <v>20</v>
      </c>
      <c r="AJ23" s="45">
        <v>19</v>
      </c>
      <c r="AK23" s="46">
        <f>SUM(AF23:AJ23)</f>
        <v>99</v>
      </c>
      <c r="AL23" s="154" t="s">
        <v>93</v>
      </c>
      <c r="AM23" s="155"/>
      <c r="AN23" s="45">
        <f>(20+19+22+20+22+20)*8</f>
        <v>984</v>
      </c>
      <c r="AO23" s="96"/>
      <c r="AP23" s="50">
        <f>SUM(AN23:AO23)</f>
        <v>984</v>
      </c>
    </row>
    <row r="24" spans="2:42" ht="18.5" customHeight="1" x14ac:dyDescent="0.55000000000000004">
      <c r="B24" s="154" t="s">
        <v>42</v>
      </c>
      <c r="C24" s="155"/>
      <c r="D24" s="45">
        <v>160</v>
      </c>
      <c r="E24" s="45">
        <v>160</v>
      </c>
      <c r="F24" s="45">
        <v>160</v>
      </c>
      <c r="G24" s="45">
        <v>160</v>
      </c>
      <c r="H24" s="45">
        <v>152</v>
      </c>
      <c r="I24" s="50">
        <f>SUM(D24:H24)</f>
        <v>792</v>
      </c>
      <c r="J24" s="154" t="s">
        <v>94</v>
      </c>
      <c r="K24" s="155"/>
      <c r="L24" s="45">
        <f>20*8</f>
        <v>160</v>
      </c>
      <c r="M24" s="97"/>
      <c r="N24" s="50">
        <f>SUM(L24:M24)</f>
        <v>160</v>
      </c>
      <c r="P24" s="154" t="s">
        <v>42</v>
      </c>
      <c r="Q24" s="155"/>
      <c r="R24" s="45">
        <v>160</v>
      </c>
      <c r="S24" s="45">
        <v>160</v>
      </c>
      <c r="T24" s="45">
        <v>160</v>
      </c>
      <c r="U24" s="45">
        <v>160</v>
      </c>
      <c r="V24" s="45">
        <v>152</v>
      </c>
      <c r="W24" s="46">
        <f>SUM(R24:V24)</f>
        <v>792</v>
      </c>
      <c r="X24" s="154" t="s">
        <v>95</v>
      </c>
      <c r="Y24" s="155"/>
      <c r="Z24" s="45">
        <f>20*8</f>
        <v>160</v>
      </c>
      <c r="AA24" s="97"/>
      <c r="AB24" s="50">
        <f>SUM(Z24:AA24)</f>
        <v>160</v>
      </c>
      <c r="AD24" s="154" t="s">
        <v>42</v>
      </c>
      <c r="AE24" s="155"/>
      <c r="AF24" s="45">
        <v>160</v>
      </c>
      <c r="AG24" s="45">
        <v>160</v>
      </c>
      <c r="AH24" s="45">
        <v>160</v>
      </c>
      <c r="AI24" s="45">
        <v>160</v>
      </c>
      <c r="AJ24" s="45">
        <v>152</v>
      </c>
      <c r="AK24" s="46">
        <f>SUM(AF24:AJ24)</f>
        <v>792</v>
      </c>
      <c r="AL24" s="154" t="s">
        <v>95</v>
      </c>
      <c r="AM24" s="155"/>
      <c r="AN24" s="45">
        <f>20*8</f>
        <v>160</v>
      </c>
      <c r="AO24" s="97"/>
      <c r="AP24" s="50">
        <f>SUM(AN24:AO24)</f>
        <v>160</v>
      </c>
    </row>
    <row r="25" spans="2:42" ht="18.5" customHeight="1" x14ac:dyDescent="0.55000000000000004">
      <c r="B25" s="157" t="s">
        <v>96</v>
      </c>
      <c r="C25" s="157"/>
      <c r="D25" s="159">
        <f>I22</f>
        <v>3347500</v>
      </c>
      <c r="E25" s="160"/>
      <c r="F25" s="160"/>
      <c r="G25" s="160"/>
      <c r="H25" s="160"/>
      <c r="I25" s="160"/>
      <c r="J25" s="157" t="s">
        <v>96</v>
      </c>
      <c r="K25" s="157"/>
      <c r="L25" s="158">
        <f>N22*N24/N23</f>
        <v>106829.26829268293</v>
      </c>
      <c r="M25" s="158"/>
      <c r="N25" s="158"/>
      <c r="P25" s="157" t="s">
        <v>96</v>
      </c>
      <c r="Q25" s="157"/>
      <c r="R25" s="159">
        <f>W22</f>
        <v>2091250</v>
      </c>
      <c r="S25" s="160"/>
      <c r="T25" s="160"/>
      <c r="U25" s="160"/>
      <c r="V25" s="160"/>
      <c r="W25" s="160"/>
      <c r="X25" s="157" t="s">
        <v>96</v>
      </c>
      <c r="Y25" s="157"/>
      <c r="Z25" s="158">
        <f>AB22*AB24/AB23</f>
        <v>65162.601626016258</v>
      </c>
      <c r="AA25" s="158"/>
      <c r="AB25" s="158"/>
      <c r="AD25" s="157" t="s">
        <v>96</v>
      </c>
      <c r="AE25" s="157"/>
      <c r="AF25" s="159">
        <f>AK22</f>
        <v>1505000</v>
      </c>
      <c r="AG25" s="160"/>
      <c r="AH25" s="160"/>
      <c r="AI25" s="160"/>
      <c r="AJ25" s="160"/>
      <c r="AK25" s="160"/>
      <c r="AL25" s="157" t="s">
        <v>96</v>
      </c>
      <c r="AM25" s="157"/>
      <c r="AN25" s="158">
        <f>AP22*AP24/AP23</f>
        <v>45284.552845528458</v>
      </c>
      <c r="AO25" s="158"/>
      <c r="AP25" s="158"/>
    </row>
    <row r="26" spans="2:42" ht="23" customHeight="1" x14ac:dyDescent="0.55000000000000004">
      <c r="B26" s="154" t="s">
        <v>97</v>
      </c>
      <c r="C26" s="155"/>
      <c r="D26" s="156">
        <f>(D25+L25)/I24</f>
        <v>4361.5268539049021</v>
      </c>
      <c r="E26" s="156"/>
      <c r="F26" s="156"/>
      <c r="G26" s="156"/>
      <c r="H26" s="156"/>
      <c r="I26" s="156"/>
      <c r="J26" s="156"/>
      <c r="K26" s="156"/>
      <c r="L26" s="156"/>
      <c r="M26" s="156"/>
      <c r="N26" s="156"/>
      <c r="P26" s="154" t="s">
        <v>97</v>
      </c>
      <c r="Q26" s="155"/>
      <c r="R26" s="156">
        <f>(R25+Z25)/W24</f>
        <v>2722.7431838712328</v>
      </c>
      <c r="S26" s="156"/>
      <c r="T26" s="156"/>
      <c r="U26" s="156"/>
      <c r="V26" s="156"/>
      <c r="W26" s="156"/>
      <c r="X26" s="156"/>
      <c r="Y26" s="156"/>
      <c r="Z26" s="156"/>
      <c r="AA26" s="156"/>
      <c r="AB26" s="156"/>
      <c r="AD26" s="154" t="s">
        <v>97</v>
      </c>
      <c r="AE26" s="155"/>
      <c r="AF26" s="156">
        <f>(AF25+AN25)/AK24</f>
        <v>1957.4299909665763</v>
      </c>
      <c r="AG26" s="156"/>
      <c r="AH26" s="156"/>
      <c r="AI26" s="156"/>
      <c r="AJ26" s="156"/>
      <c r="AK26" s="156"/>
      <c r="AL26" s="156"/>
      <c r="AM26" s="156"/>
      <c r="AN26" s="156"/>
      <c r="AO26" s="156"/>
      <c r="AP26" s="156"/>
    </row>
    <row r="30" spans="2:42" x14ac:dyDescent="0.55000000000000004">
      <c r="D30" s="11"/>
      <c r="E30" s="11"/>
      <c r="F30" s="11"/>
      <c r="R30" s="11"/>
      <c r="S30" s="11"/>
      <c r="X30" s="11"/>
      <c r="Y30" s="11"/>
    </row>
    <row r="31" spans="2:42" ht="21.65" customHeight="1" x14ac:dyDescent="0.55000000000000004">
      <c r="C31" s="57" t="s">
        <v>69</v>
      </c>
      <c r="D31" s="56" t="s">
        <v>68</v>
      </c>
      <c r="E31" s="56"/>
      <c r="F31" s="56"/>
      <c r="G31" s="56"/>
      <c r="H31" s="56"/>
      <c r="I31" s="56"/>
      <c r="J31" s="56"/>
      <c r="K31" s="56"/>
      <c r="L31" s="56"/>
      <c r="M31" s="56"/>
      <c r="N31" s="56"/>
      <c r="O31" s="56"/>
      <c r="P31" s="56"/>
      <c r="Q31" s="56"/>
      <c r="R31" s="56"/>
      <c r="S31" s="56"/>
      <c r="T31" s="56"/>
      <c r="U31" s="56"/>
      <c r="V31" s="56"/>
      <c r="W31" s="56"/>
    </row>
    <row r="32" spans="2:42" ht="21.65" customHeight="1" x14ac:dyDescent="0.55000000000000004">
      <c r="C32" s="57" t="s">
        <v>67</v>
      </c>
      <c r="D32" s="56" t="s">
        <v>108</v>
      </c>
      <c r="E32" s="56"/>
      <c r="F32" s="56"/>
      <c r="G32" s="56"/>
      <c r="H32" s="56"/>
      <c r="I32" s="56"/>
      <c r="J32" s="56"/>
      <c r="K32" s="56"/>
      <c r="L32" s="56"/>
      <c r="M32" s="56"/>
      <c r="N32" s="56"/>
      <c r="O32" s="56"/>
      <c r="P32" s="56"/>
      <c r="Q32" s="56"/>
      <c r="R32" s="56"/>
      <c r="S32" s="56"/>
      <c r="T32" s="56"/>
      <c r="U32" s="56"/>
      <c r="V32" s="56"/>
      <c r="W32" s="56"/>
    </row>
    <row r="33" spans="3:42" s="54" customFormat="1" ht="21.65" customHeight="1" x14ac:dyDescent="0.55000000000000004">
      <c r="C33" s="57" t="s">
        <v>66</v>
      </c>
      <c r="D33" s="56" t="s">
        <v>65</v>
      </c>
      <c r="E33" s="56"/>
      <c r="F33" s="56"/>
      <c r="G33" s="56"/>
      <c r="H33" s="56"/>
      <c r="I33" s="56"/>
      <c r="J33" s="56"/>
      <c r="K33" s="56"/>
      <c r="L33" s="56"/>
      <c r="M33" s="56"/>
      <c r="N33" s="56"/>
      <c r="O33" s="56"/>
      <c r="P33" s="56"/>
      <c r="Q33" s="56"/>
      <c r="R33" s="56"/>
      <c r="S33" s="56"/>
      <c r="T33" s="56"/>
      <c r="U33" s="56"/>
      <c r="V33" s="56"/>
      <c r="W33" s="56"/>
    </row>
    <row r="34" spans="3:42" s="54" customFormat="1" ht="21.65" customHeight="1" x14ac:dyDescent="0.55000000000000004">
      <c r="C34" s="57" t="s">
        <v>64</v>
      </c>
      <c r="D34" s="56" t="s">
        <v>63</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P34" s="56"/>
    </row>
    <row r="35" spans="3:42" s="54" customFormat="1" ht="21.65" customHeight="1" x14ac:dyDescent="0.55000000000000004">
      <c r="C35" s="57" t="s">
        <v>62</v>
      </c>
      <c r="D35" s="56" t="s">
        <v>98</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P35" s="56"/>
    </row>
    <row r="36" spans="3:42" s="54" customFormat="1" ht="21.65" customHeight="1" x14ac:dyDescent="0.55000000000000004">
      <c r="C36" s="57" t="s">
        <v>99</v>
      </c>
      <c r="D36" s="56" t="s">
        <v>100</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P36" s="56"/>
    </row>
    <row r="37" spans="3:42" s="54" customFormat="1" ht="21.65" customHeight="1" x14ac:dyDescent="0.55000000000000004">
      <c r="C37" s="57" t="s">
        <v>101</v>
      </c>
      <c r="D37" s="56" t="s">
        <v>109</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P37" s="56"/>
    </row>
    <row r="38" spans="3:42" s="54" customFormat="1" ht="21.65" customHeight="1" x14ac:dyDescent="0.55000000000000004">
      <c r="C38" s="57" t="s">
        <v>102</v>
      </c>
      <c r="D38" s="56" t="s">
        <v>103</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P38" s="56"/>
    </row>
    <row r="39" spans="3:42" s="54" customFormat="1" ht="21.65" customHeight="1" x14ac:dyDescent="0.55000000000000004">
      <c r="C39" s="57" t="s">
        <v>104</v>
      </c>
      <c r="D39" s="56" t="s">
        <v>61</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P39" s="56"/>
    </row>
    <row r="40" spans="3:42" s="54" customFormat="1" ht="21.65" customHeight="1" x14ac:dyDescent="0.55000000000000004">
      <c r="C40" s="56"/>
    </row>
    <row r="41" spans="3:42" s="54" customFormat="1" ht="21.65" customHeight="1" x14ac:dyDescent="0.55000000000000004">
      <c r="D41" s="54" t="s">
        <v>105</v>
      </c>
    </row>
    <row r="42" spans="3:42" s="54" customFormat="1" ht="21.65" customHeight="1" x14ac:dyDescent="0.55000000000000004">
      <c r="D42" s="55" t="s">
        <v>106</v>
      </c>
    </row>
    <row r="43" spans="3:42" x14ac:dyDescent="0.55000000000000004">
      <c r="C43" s="53"/>
    </row>
  </sheetData>
  <mergeCells count="92">
    <mergeCell ref="H1:AI1"/>
    <mergeCell ref="B3:D3"/>
    <mergeCell ref="E3:N3"/>
    <mergeCell ref="B4:D4"/>
    <mergeCell ref="E4:N4"/>
    <mergeCell ref="AF7:AP7"/>
    <mergeCell ref="B8:I8"/>
    <mergeCell ref="J8:N8"/>
    <mergeCell ref="P8:W8"/>
    <mergeCell ref="X8:AB8"/>
    <mergeCell ref="AD8:AK8"/>
    <mergeCell ref="AL8:AP8"/>
    <mergeCell ref="B7:C7"/>
    <mergeCell ref="D7:N7"/>
    <mergeCell ref="P7:Q7"/>
    <mergeCell ref="R7:AB7"/>
    <mergeCell ref="AD7:AE7"/>
    <mergeCell ref="S9:S10"/>
    <mergeCell ref="B9:C10"/>
    <mergeCell ref="D9:D10"/>
    <mergeCell ref="E9:E10"/>
    <mergeCell ref="F9:F10"/>
    <mergeCell ref="G9:G10"/>
    <mergeCell ref="H9:H10"/>
    <mergeCell ref="I9:I10"/>
    <mergeCell ref="J9:K10"/>
    <mergeCell ref="N9:N10"/>
    <mergeCell ref="P9:Q10"/>
    <mergeCell ref="R9:R10"/>
    <mergeCell ref="U9:U10"/>
    <mergeCell ref="V9:V10"/>
    <mergeCell ref="W9:W10"/>
    <mergeCell ref="X9:Y10"/>
    <mergeCell ref="AB9:AB10"/>
    <mergeCell ref="AK9:AK10"/>
    <mergeCell ref="AL9:AM10"/>
    <mergeCell ref="AP9:AP10"/>
    <mergeCell ref="B11:B15"/>
    <mergeCell ref="J11:J15"/>
    <mergeCell ref="P11:P15"/>
    <mergeCell ref="X11:X15"/>
    <mergeCell ref="AD11:AD15"/>
    <mergeCell ref="AL11:AL15"/>
    <mergeCell ref="AD9:AE10"/>
    <mergeCell ref="AF9:AF10"/>
    <mergeCell ref="AG9:AG10"/>
    <mergeCell ref="AH9:AH10"/>
    <mergeCell ref="AI9:AI10"/>
    <mergeCell ref="AJ9:AJ10"/>
    <mergeCell ref="T9:T10"/>
    <mergeCell ref="AL22:AM22"/>
    <mergeCell ref="B16:B21"/>
    <mergeCell ref="J16:J21"/>
    <mergeCell ref="P16:P21"/>
    <mergeCell ref="X16:X21"/>
    <mergeCell ref="AD16:AD21"/>
    <mergeCell ref="AL16:AL21"/>
    <mergeCell ref="B22:C22"/>
    <mergeCell ref="J22:K22"/>
    <mergeCell ref="P22:Q22"/>
    <mergeCell ref="X22:Y22"/>
    <mergeCell ref="AD22:AE22"/>
    <mergeCell ref="AD24:AE24"/>
    <mergeCell ref="AL24:AM24"/>
    <mergeCell ref="B23:C23"/>
    <mergeCell ref="J23:K23"/>
    <mergeCell ref="P23:Q23"/>
    <mergeCell ref="X23:Y23"/>
    <mergeCell ref="AD23:AE23"/>
    <mergeCell ref="AL23:AM23"/>
    <mergeCell ref="R25:W25"/>
    <mergeCell ref="B24:C24"/>
    <mergeCell ref="J24:K24"/>
    <mergeCell ref="P24:Q24"/>
    <mergeCell ref="X24:Y24"/>
    <mergeCell ref="B25:C25"/>
    <mergeCell ref="D25:I25"/>
    <mergeCell ref="J25:K25"/>
    <mergeCell ref="L25:N25"/>
    <mergeCell ref="P25:Q25"/>
    <mergeCell ref="AF26:AP26"/>
    <mergeCell ref="X25:Y25"/>
    <mergeCell ref="Z25:AB25"/>
    <mergeCell ref="AD25:AE25"/>
    <mergeCell ref="AF25:AK25"/>
    <mergeCell ref="AL25:AM25"/>
    <mergeCell ref="AN25:AP25"/>
    <mergeCell ref="B26:C26"/>
    <mergeCell ref="D26:N26"/>
    <mergeCell ref="P26:Q26"/>
    <mergeCell ref="R26:AB26"/>
    <mergeCell ref="AD26:AE26"/>
  </mergeCells>
  <phoneticPr fontId="2"/>
  <pageMargins left="0.25" right="0.25" top="0.75" bottom="0.75" header="0.3" footer="0.3"/>
  <pageSetup paperSize="9" scale="36" fitToHeight="0"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83D83-BDA8-4D43-B03B-42A09DC789CF}">
  <sheetPr>
    <pageSetUpPr fitToPage="1"/>
  </sheetPr>
  <dimension ref="B1:I21"/>
  <sheetViews>
    <sheetView showGridLines="0" zoomScaleNormal="100" workbookViewId="0"/>
  </sheetViews>
  <sheetFormatPr defaultColWidth="8.25" defaultRowHeight="18" x14ac:dyDescent="0.55000000000000004"/>
  <cols>
    <col min="1" max="1" width="1.5" style="13" customWidth="1"/>
    <col min="2" max="2" width="8.25" style="14"/>
    <col min="3" max="3" width="8.4140625" style="14" bestFit="1" customWidth="1"/>
    <col min="4" max="4" width="11.9140625" style="14" bestFit="1" customWidth="1"/>
    <col min="5" max="5" width="22.83203125" style="13" customWidth="1"/>
    <col min="6" max="6" width="9.75" style="101" bestFit="1" customWidth="1"/>
    <col min="7" max="7" width="8.25" style="14"/>
    <col min="8" max="8" width="8.25" style="100"/>
    <col min="9" max="16384" width="8.25" style="13"/>
  </cols>
  <sheetData>
    <row r="1" spans="2:9" x14ac:dyDescent="0.55000000000000004">
      <c r="D1" s="177" t="s">
        <v>110</v>
      </c>
      <c r="E1" s="177"/>
      <c r="F1" s="177"/>
      <c r="G1" s="99"/>
    </row>
    <row r="2" spans="2:9" x14ac:dyDescent="0.55000000000000004">
      <c r="I2" s="102" t="s">
        <v>111</v>
      </c>
    </row>
    <row r="3" spans="2:9" x14ac:dyDescent="0.55000000000000004">
      <c r="B3" s="13" t="s">
        <v>112</v>
      </c>
      <c r="I3" s="103" t="s">
        <v>113</v>
      </c>
    </row>
    <row r="4" spans="2:9" ht="3.9" customHeight="1" x14ac:dyDescent="0.55000000000000004">
      <c r="C4" s="13"/>
      <c r="D4" s="13"/>
      <c r="F4" s="13"/>
      <c r="G4" s="13"/>
      <c r="H4" s="13"/>
    </row>
    <row r="5" spans="2:9" s="14" customFormat="1" x14ac:dyDescent="0.55000000000000004">
      <c r="B5" s="98" t="s">
        <v>114</v>
      </c>
      <c r="C5" s="98" t="s">
        <v>115</v>
      </c>
      <c r="D5" s="98" t="s">
        <v>116</v>
      </c>
      <c r="E5" s="98" t="s">
        <v>117</v>
      </c>
      <c r="F5" s="104" t="s">
        <v>118</v>
      </c>
      <c r="G5" s="98" t="s">
        <v>119</v>
      </c>
      <c r="H5" s="104" t="s">
        <v>12</v>
      </c>
      <c r="I5" s="98" t="s">
        <v>120</v>
      </c>
    </row>
    <row r="6" spans="2:9" x14ac:dyDescent="0.55000000000000004">
      <c r="B6" s="105" t="s">
        <v>121</v>
      </c>
      <c r="C6" s="171">
        <v>44160</v>
      </c>
      <c r="D6" s="106" t="s">
        <v>122</v>
      </c>
      <c r="E6" s="178" t="s">
        <v>123</v>
      </c>
      <c r="F6" s="175" t="s">
        <v>124</v>
      </c>
      <c r="G6" s="176" t="s">
        <v>125</v>
      </c>
      <c r="H6" s="107">
        <v>10000</v>
      </c>
      <c r="I6" s="106"/>
    </row>
    <row r="7" spans="2:9" x14ac:dyDescent="0.55000000000000004">
      <c r="B7" s="105" t="s">
        <v>126</v>
      </c>
      <c r="C7" s="172"/>
      <c r="D7" s="106" t="s">
        <v>127</v>
      </c>
      <c r="E7" s="179"/>
      <c r="F7" s="175"/>
      <c r="G7" s="176"/>
      <c r="H7" s="107">
        <v>10000</v>
      </c>
      <c r="I7" s="106"/>
    </row>
    <row r="8" spans="2:9" x14ac:dyDescent="0.55000000000000004">
      <c r="B8" s="105" t="s">
        <v>128</v>
      </c>
      <c r="C8" s="172"/>
      <c r="D8" s="106" t="s">
        <v>129</v>
      </c>
      <c r="E8" s="179"/>
      <c r="F8" s="175"/>
      <c r="G8" s="176"/>
      <c r="H8" s="107">
        <v>10000</v>
      </c>
      <c r="I8" s="106"/>
    </row>
    <row r="9" spans="2:9" x14ac:dyDescent="0.55000000000000004">
      <c r="B9" s="105" t="s">
        <v>130</v>
      </c>
      <c r="C9" s="172"/>
      <c r="D9" s="106" t="s">
        <v>131</v>
      </c>
      <c r="E9" s="180"/>
      <c r="F9" s="175"/>
      <c r="G9" s="176"/>
      <c r="H9" s="107">
        <v>10000</v>
      </c>
      <c r="I9" s="106"/>
    </row>
    <row r="10" spans="2:9" x14ac:dyDescent="0.55000000000000004">
      <c r="B10" s="105" t="s">
        <v>132</v>
      </c>
      <c r="C10" s="173"/>
      <c r="D10" s="106" t="s">
        <v>133</v>
      </c>
      <c r="E10" s="108" t="s">
        <v>134</v>
      </c>
      <c r="F10" s="109" t="s">
        <v>135</v>
      </c>
      <c r="G10" s="110" t="s">
        <v>136</v>
      </c>
      <c r="H10" s="107">
        <v>14000</v>
      </c>
      <c r="I10" s="106"/>
    </row>
    <row r="11" spans="2:9" x14ac:dyDescent="0.55000000000000004">
      <c r="B11" s="105" t="s">
        <v>137</v>
      </c>
      <c r="C11" s="171">
        <v>44211</v>
      </c>
      <c r="D11" s="106" t="s">
        <v>122</v>
      </c>
      <c r="E11" s="174" t="s">
        <v>138</v>
      </c>
      <c r="F11" s="175" t="s">
        <v>124</v>
      </c>
      <c r="G11" s="176" t="s">
        <v>125</v>
      </c>
      <c r="H11" s="107">
        <v>10000</v>
      </c>
      <c r="I11" s="106"/>
    </row>
    <row r="12" spans="2:9" x14ac:dyDescent="0.55000000000000004">
      <c r="B12" s="105" t="s">
        <v>139</v>
      </c>
      <c r="C12" s="172"/>
      <c r="D12" s="106" t="s">
        <v>127</v>
      </c>
      <c r="E12" s="174"/>
      <c r="F12" s="175"/>
      <c r="G12" s="176"/>
      <c r="H12" s="107">
        <v>10000</v>
      </c>
      <c r="I12" s="106"/>
    </row>
    <row r="13" spans="2:9" x14ac:dyDescent="0.55000000000000004">
      <c r="B13" s="105" t="s">
        <v>140</v>
      </c>
      <c r="C13" s="172"/>
      <c r="D13" s="106" t="s">
        <v>129</v>
      </c>
      <c r="E13" s="174"/>
      <c r="F13" s="175"/>
      <c r="G13" s="176"/>
      <c r="H13" s="107">
        <v>10000</v>
      </c>
      <c r="I13" s="106"/>
    </row>
    <row r="14" spans="2:9" x14ac:dyDescent="0.55000000000000004">
      <c r="B14" s="105" t="s">
        <v>141</v>
      </c>
      <c r="C14" s="172"/>
      <c r="D14" s="106" t="s">
        <v>131</v>
      </c>
      <c r="E14" s="174"/>
      <c r="F14" s="175"/>
      <c r="G14" s="176"/>
      <c r="H14" s="107">
        <v>10000</v>
      </c>
      <c r="I14" s="106"/>
    </row>
    <row r="15" spans="2:9" x14ac:dyDescent="0.55000000000000004">
      <c r="B15" s="105" t="s">
        <v>142</v>
      </c>
      <c r="C15" s="173"/>
      <c r="D15" s="106" t="s">
        <v>133</v>
      </c>
      <c r="E15" s="108" t="s">
        <v>143</v>
      </c>
      <c r="F15" s="109" t="s">
        <v>135</v>
      </c>
      <c r="G15" s="110" t="s">
        <v>136</v>
      </c>
      <c r="H15" s="107">
        <v>14000</v>
      </c>
      <c r="I15" s="106"/>
    </row>
    <row r="16" spans="2:9" hidden="1" x14ac:dyDescent="0.55000000000000004">
      <c r="B16" s="105" t="s">
        <v>144</v>
      </c>
      <c r="C16" s="181">
        <v>44229</v>
      </c>
      <c r="D16" s="106" t="s">
        <v>122</v>
      </c>
      <c r="E16" s="182" t="s">
        <v>145</v>
      </c>
      <c r="F16" s="183" t="s">
        <v>124</v>
      </c>
      <c r="G16" s="184" t="s">
        <v>125</v>
      </c>
      <c r="H16" s="107">
        <v>10000</v>
      </c>
      <c r="I16" s="106"/>
    </row>
    <row r="17" spans="2:9" hidden="1" x14ac:dyDescent="0.55000000000000004">
      <c r="B17" s="105" t="s">
        <v>146</v>
      </c>
      <c r="C17" s="181"/>
      <c r="D17" s="106" t="s">
        <v>127</v>
      </c>
      <c r="E17" s="182"/>
      <c r="F17" s="183"/>
      <c r="G17" s="184"/>
      <c r="H17" s="107">
        <v>10000</v>
      </c>
      <c r="I17" s="106"/>
    </row>
    <row r="18" spans="2:9" hidden="1" x14ac:dyDescent="0.55000000000000004">
      <c r="B18" s="105" t="s">
        <v>147</v>
      </c>
      <c r="C18" s="181"/>
      <c r="D18" s="106" t="s">
        <v>129</v>
      </c>
      <c r="E18" s="182"/>
      <c r="F18" s="183"/>
      <c r="G18" s="184"/>
      <c r="H18" s="107">
        <v>10000</v>
      </c>
      <c r="I18" s="106"/>
    </row>
    <row r="19" spans="2:9" hidden="1" x14ac:dyDescent="0.55000000000000004">
      <c r="B19" s="105" t="s">
        <v>148</v>
      </c>
      <c r="C19" s="181"/>
      <c r="D19" s="106" t="s">
        <v>131</v>
      </c>
      <c r="E19" s="182"/>
      <c r="F19" s="183"/>
      <c r="G19" s="184"/>
      <c r="H19" s="107">
        <v>10000</v>
      </c>
      <c r="I19" s="106"/>
    </row>
    <row r="20" spans="2:9" x14ac:dyDescent="0.55000000000000004">
      <c r="B20" s="105"/>
      <c r="C20" s="111"/>
      <c r="D20" s="105"/>
      <c r="E20" s="106"/>
      <c r="F20" s="112"/>
      <c r="G20" s="113"/>
      <c r="H20" s="107"/>
      <c r="I20" s="106"/>
    </row>
    <row r="21" spans="2:9" x14ac:dyDescent="0.55000000000000004">
      <c r="B21" s="185" t="s">
        <v>149</v>
      </c>
      <c r="C21" s="185"/>
      <c r="D21" s="185"/>
      <c r="E21" s="185"/>
      <c r="F21" s="185"/>
      <c r="G21" s="185"/>
      <c r="H21" s="114">
        <f>SUM(H6:H20)</f>
        <v>148000</v>
      </c>
      <c r="I21" s="106"/>
    </row>
  </sheetData>
  <mergeCells count="14">
    <mergeCell ref="C16:C19"/>
    <mergeCell ref="E16:E19"/>
    <mergeCell ref="F16:F19"/>
    <mergeCell ref="G16:G19"/>
    <mergeCell ref="B21:G21"/>
    <mergeCell ref="C11:C15"/>
    <mergeCell ref="E11:E14"/>
    <mergeCell ref="F11:F14"/>
    <mergeCell ref="G11:G14"/>
    <mergeCell ref="D1:F1"/>
    <mergeCell ref="C6:C10"/>
    <mergeCell ref="E6:E9"/>
    <mergeCell ref="F6:F9"/>
    <mergeCell ref="G6:G9"/>
  </mergeCells>
  <phoneticPr fontId="2"/>
  <pageMargins left="0.70866141732283472" right="0.70866141732283472" top="0.74803149606299213" bottom="0.74803149606299213" header="0.31496062992125984" footer="0.31496062992125984"/>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0D6A9-2F33-4477-978B-85AB5D84C824}">
  <sheetPr>
    <pageSetUpPr fitToPage="1"/>
  </sheetPr>
  <dimension ref="B1:N39"/>
  <sheetViews>
    <sheetView showGridLines="0" zoomScaleNormal="100" workbookViewId="0"/>
  </sheetViews>
  <sheetFormatPr defaultColWidth="8.25" defaultRowHeight="18" x14ac:dyDescent="0.55000000000000004"/>
  <cols>
    <col min="1" max="1" width="1.5" style="13" customWidth="1"/>
    <col min="2" max="2" width="7" style="14" customWidth="1"/>
    <col min="3" max="3" width="8.83203125" style="14" customWidth="1"/>
    <col min="4" max="4" width="3.1640625" style="14" bestFit="1" customWidth="1"/>
    <col min="5" max="5" width="8.83203125" style="14" customWidth="1"/>
    <col min="6" max="6" width="11.9140625" style="13" bestFit="1" customWidth="1"/>
    <col min="7" max="9" width="8.25" style="13"/>
    <col min="10" max="12" width="7.9140625" style="115" customWidth="1"/>
    <col min="13" max="13" width="8.83203125" style="115" customWidth="1"/>
    <col min="14" max="16384" width="8.25" style="13"/>
  </cols>
  <sheetData>
    <row r="1" spans="2:14" ht="20" x14ac:dyDescent="0.55000000000000004">
      <c r="F1" s="186" t="s">
        <v>150</v>
      </c>
      <c r="G1" s="186"/>
      <c r="H1" s="186"/>
      <c r="I1" s="186"/>
      <c r="J1" s="186"/>
      <c r="K1" s="186"/>
    </row>
    <row r="2" spans="2:14" x14ac:dyDescent="0.55000000000000004">
      <c r="J2" s="13"/>
      <c r="K2" s="13"/>
      <c r="L2" s="13"/>
      <c r="M2" s="13"/>
      <c r="N2" s="102" t="s">
        <v>151</v>
      </c>
    </row>
    <row r="3" spans="2:14" x14ac:dyDescent="0.55000000000000004">
      <c r="B3" s="13" t="s">
        <v>152</v>
      </c>
      <c r="N3" s="103" t="s">
        <v>113</v>
      </c>
    </row>
    <row r="4" spans="2:14" ht="3.9" customHeight="1" x14ac:dyDescent="0.55000000000000004">
      <c r="J4" s="13"/>
      <c r="K4" s="13"/>
      <c r="L4" s="13"/>
      <c r="M4" s="13"/>
      <c r="N4" s="23"/>
    </row>
    <row r="5" spans="2:14" x14ac:dyDescent="0.55000000000000004">
      <c r="B5" s="187" t="s">
        <v>114</v>
      </c>
      <c r="C5" s="188" t="s">
        <v>153</v>
      </c>
      <c r="D5" s="189"/>
      <c r="E5" s="190"/>
      <c r="F5" s="194" t="s">
        <v>154</v>
      </c>
      <c r="G5" s="194" t="s">
        <v>155</v>
      </c>
      <c r="H5" s="194" t="s">
        <v>156</v>
      </c>
      <c r="I5" s="194"/>
      <c r="J5" s="194" t="s">
        <v>157</v>
      </c>
      <c r="K5" s="194"/>
      <c r="L5" s="194"/>
      <c r="M5" s="194"/>
      <c r="N5" s="194" t="s">
        <v>120</v>
      </c>
    </row>
    <row r="6" spans="2:14" x14ac:dyDescent="0.55000000000000004">
      <c r="B6" s="187"/>
      <c r="C6" s="191"/>
      <c r="D6" s="192"/>
      <c r="E6" s="193"/>
      <c r="F6" s="194"/>
      <c r="G6" s="194"/>
      <c r="H6" s="116" t="s">
        <v>158</v>
      </c>
      <c r="I6" s="116" t="s">
        <v>159</v>
      </c>
      <c r="J6" s="117" t="s">
        <v>160</v>
      </c>
      <c r="K6" s="117" t="s">
        <v>161</v>
      </c>
      <c r="L6" s="117" t="s">
        <v>162</v>
      </c>
      <c r="M6" s="117" t="s">
        <v>149</v>
      </c>
      <c r="N6" s="194"/>
    </row>
    <row r="7" spans="2:14" x14ac:dyDescent="0.55000000000000004">
      <c r="B7" s="182" t="s">
        <v>163</v>
      </c>
      <c r="C7" s="182"/>
      <c r="D7" s="182"/>
      <c r="E7" s="182"/>
      <c r="F7" s="182"/>
      <c r="G7" s="182"/>
      <c r="H7" s="182"/>
      <c r="I7" s="182"/>
      <c r="J7" s="182"/>
      <c r="K7" s="182"/>
      <c r="L7" s="182"/>
      <c r="M7" s="182"/>
      <c r="N7" s="182"/>
    </row>
    <row r="8" spans="2:14" x14ac:dyDescent="0.55000000000000004">
      <c r="B8" s="182" t="s">
        <v>164</v>
      </c>
      <c r="C8" s="182"/>
      <c r="D8" s="182"/>
      <c r="E8" s="182"/>
      <c r="F8" s="182"/>
      <c r="G8" s="182"/>
      <c r="H8" s="182"/>
      <c r="I8" s="182"/>
      <c r="J8" s="182"/>
      <c r="K8" s="182"/>
      <c r="L8" s="182"/>
      <c r="M8" s="182"/>
      <c r="N8" s="182"/>
    </row>
    <row r="9" spans="2:14" x14ac:dyDescent="0.55000000000000004">
      <c r="B9" s="105" t="s">
        <v>165</v>
      </c>
      <c r="C9" s="118">
        <v>44139</v>
      </c>
      <c r="D9" s="119" t="s">
        <v>166</v>
      </c>
      <c r="E9" s="120">
        <v>44139</v>
      </c>
      <c r="F9" s="106" t="s">
        <v>167</v>
      </c>
      <c r="G9" s="106" t="s">
        <v>168</v>
      </c>
      <c r="H9" s="106" t="s">
        <v>169</v>
      </c>
      <c r="I9" s="106" t="s">
        <v>170</v>
      </c>
      <c r="J9" s="121"/>
      <c r="K9" s="121">
        <v>2000</v>
      </c>
      <c r="L9" s="121"/>
      <c r="M9" s="121">
        <f>SUM(J9:L9)</f>
        <v>2000</v>
      </c>
      <c r="N9" s="106" t="s">
        <v>171</v>
      </c>
    </row>
    <row r="10" spans="2:14" x14ac:dyDescent="0.55000000000000004">
      <c r="B10" s="105" t="s">
        <v>172</v>
      </c>
      <c r="C10" s="118">
        <v>44139</v>
      </c>
      <c r="D10" s="119" t="s">
        <v>166</v>
      </c>
      <c r="E10" s="120">
        <v>44139</v>
      </c>
      <c r="F10" s="106" t="s">
        <v>173</v>
      </c>
      <c r="G10" s="106" t="s">
        <v>168</v>
      </c>
      <c r="H10" s="106" t="s">
        <v>169</v>
      </c>
      <c r="I10" s="106" t="s">
        <v>170</v>
      </c>
      <c r="J10" s="121"/>
      <c r="K10" s="121">
        <v>2000</v>
      </c>
      <c r="L10" s="121"/>
      <c r="M10" s="121">
        <f t="shared" ref="M10" si="0">SUM(J10:L10)</f>
        <v>2000</v>
      </c>
      <c r="N10" s="106" t="s">
        <v>171</v>
      </c>
    </row>
    <row r="11" spans="2:14" x14ac:dyDescent="0.55000000000000004">
      <c r="B11" s="105" t="s">
        <v>174</v>
      </c>
      <c r="C11" s="118">
        <v>44154</v>
      </c>
      <c r="D11" s="119" t="s">
        <v>166</v>
      </c>
      <c r="E11" s="120">
        <v>44154</v>
      </c>
      <c r="F11" s="106" t="s">
        <v>167</v>
      </c>
      <c r="G11" s="106" t="s">
        <v>168</v>
      </c>
      <c r="H11" s="106" t="s">
        <v>169</v>
      </c>
      <c r="I11" s="106" t="s">
        <v>170</v>
      </c>
      <c r="J11" s="121"/>
      <c r="K11" s="121">
        <v>2000</v>
      </c>
      <c r="L11" s="121"/>
      <c r="M11" s="121">
        <f>SUM(J11:L11)</f>
        <v>2000</v>
      </c>
      <c r="N11" s="106" t="s">
        <v>171</v>
      </c>
    </row>
    <row r="12" spans="2:14" x14ac:dyDescent="0.55000000000000004">
      <c r="B12" s="105" t="s">
        <v>175</v>
      </c>
      <c r="C12" s="118">
        <v>44154</v>
      </c>
      <c r="D12" s="119" t="s">
        <v>166</v>
      </c>
      <c r="E12" s="120">
        <v>44154</v>
      </c>
      <c r="F12" s="106" t="s">
        <v>173</v>
      </c>
      <c r="G12" s="106" t="s">
        <v>168</v>
      </c>
      <c r="H12" s="106" t="s">
        <v>169</v>
      </c>
      <c r="I12" s="106" t="s">
        <v>170</v>
      </c>
      <c r="J12" s="121"/>
      <c r="K12" s="121">
        <v>2000</v>
      </c>
      <c r="L12" s="121"/>
      <c r="M12" s="121">
        <f>SUM(J12:L12)</f>
        <v>2000</v>
      </c>
      <c r="N12" s="106" t="s">
        <v>171</v>
      </c>
    </row>
    <row r="13" spans="2:14" x14ac:dyDescent="0.55000000000000004">
      <c r="B13" s="185" t="s">
        <v>176</v>
      </c>
      <c r="C13" s="185"/>
      <c r="D13" s="185"/>
      <c r="E13" s="185"/>
      <c r="F13" s="185"/>
      <c r="G13" s="185"/>
      <c r="H13" s="185"/>
      <c r="I13" s="185"/>
      <c r="J13" s="185"/>
      <c r="K13" s="185"/>
      <c r="L13" s="185"/>
      <c r="M13" s="122">
        <f>SUM(M9:M12)</f>
        <v>8000</v>
      </c>
      <c r="N13" s="106"/>
    </row>
    <row r="14" spans="2:14" x14ac:dyDescent="0.55000000000000004">
      <c r="B14" s="182" t="s">
        <v>177</v>
      </c>
      <c r="C14" s="182"/>
      <c r="D14" s="182"/>
      <c r="E14" s="182"/>
      <c r="F14" s="182"/>
      <c r="G14" s="182"/>
      <c r="H14" s="182"/>
      <c r="I14" s="182"/>
      <c r="J14" s="182"/>
      <c r="K14" s="182"/>
      <c r="L14" s="182"/>
      <c r="M14" s="182"/>
      <c r="N14" s="182"/>
    </row>
    <row r="15" spans="2:14" x14ac:dyDescent="0.55000000000000004">
      <c r="B15" s="182" t="s">
        <v>178</v>
      </c>
      <c r="C15" s="182"/>
      <c r="D15" s="182"/>
      <c r="E15" s="182"/>
      <c r="F15" s="182"/>
      <c r="G15" s="182"/>
      <c r="H15" s="182"/>
      <c r="I15" s="182"/>
      <c r="J15" s="182"/>
      <c r="K15" s="182"/>
      <c r="L15" s="182"/>
      <c r="M15" s="182"/>
      <c r="N15" s="182"/>
    </row>
    <row r="16" spans="2:14" x14ac:dyDescent="0.55000000000000004">
      <c r="B16" s="105" t="s">
        <v>179</v>
      </c>
      <c r="C16" s="118">
        <v>44160</v>
      </c>
      <c r="D16" s="119" t="s">
        <v>166</v>
      </c>
      <c r="E16" s="120">
        <v>44160</v>
      </c>
      <c r="F16" s="106" t="s">
        <v>167</v>
      </c>
      <c r="G16" s="106" t="s">
        <v>168</v>
      </c>
      <c r="H16" s="106" t="s">
        <v>180</v>
      </c>
      <c r="I16" s="106" t="s">
        <v>181</v>
      </c>
      <c r="J16" s="121">
        <v>2360</v>
      </c>
      <c r="K16" s="121">
        <v>2000</v>
      </c>
      <c r="L16" s="121"/>
      <c r="M16" s="121">
        <f>SUM(J16:L16)</f>
        <v>4360</v>
      </c>
      <c r="N16" s="106"/>
    </row>
    <row r="17" spans="2:14" x14ac:dyDescent="0.55000000000000004">
      <c r="B17" s="105" t="s">
        <v>182</v>
      </c>
      <c r="C17" s="118">
        <v>44160</v>
      </c>
      <c r="D17" s="119" t="s">
        <v>166</v>
      </c>
      <c r="E17" s="120">
        <v>44160</v>
      </c>
      <c r="F17" s="106" t="s">
        <v>173</v>
      </c>
      <c r="G17" s="106" t="s">
        <v>168</v>
      </c>
      <c r="H17" s="106" t="s">
        <v>180</v>
      </c>
      <c r="I17" s="106" t="s">
        <v>181</v>
      </c>
      <c r="J17" s="121">
        <v>2360</v>
      </c>
      <c r="K17" s="121">
        <v>2000</v>
      </c>
      <c r="L17" s="121"/>
      <c r="M17" s="121">
        <f t="shared" ref="M17:M20" si="1">SUM(J17:L17)</f>
        <v>4360</v>
      </c>
      <c r="N17" s="106"/>
    </row>
    <row r="18" spans="2:14" x14ac:dyDescent="0.55000000000000004">
      <c r="B18" s="105" t="s">
        <v>183</v>
      </c>
      <c r="C18" s="118">
        <v>44160</v>
      </c>
      <c r="D18" s="119" t="s">
        <v>166</v>
      </c>
      <c r="E18" s="120">
        <v>44160</v>
      </c>
      <c r="F18" s="106" t="s">
        <v>129</v>
      </c>
      <c r="G18" s="106" t="s">
        <v>184</v>
      </c>
      <c r="H18" s="106" t="s">
        <v>185</v>
      </c>
      <c r="I18" s="106" t="s">
        <v>181</v>
      </c>
      <c r="J18" s="121">
        <v>1140</v>
      </c>
      <c r="K18" s="121">
        <v>2200</v>
      </c>
      <c r="L18" s="121"/>
      <c r="M18" s="121">
        <f t="shared" si="1"/>
        <v>3340</v>
      </c>
      <c r="N18" s="106"/>
    </row>
    <row r="19" spans="2:14" x14ac:dyDescent="0.55000000000000004">
      <c r="B19" s="105" t="s">
        <v>186</v>
      </c>
      <c r="C19" s="118">
        <v>44160</v>
      </c>
      <c r="D19" s="119" t="s">
        <v>166</v>
      </c>
      <c r="E19" s="120">
        <v>44160</v>
      </c>
      <c r="F19" s="106" t="s">
        <v>131</v>
      </c>
      <c r="G19" s="106" t="s">
        <v>184</v>
      </c>
      <c r="H19" s="106" t="s">
        <v>187</v>
      </c>
      <c r="I19" s="106" t="s">
        <v>181</v>
      </c>
      <c r="J19" s="121">
        <v>1860</v>
      </c>
      <c r="K19" s="121">
        <v>2200</v>
      </c>
      <c r="L19" s="121"/>
      <c r="M19" s="121">
        <f t="shared" si="1"/>
        <v>4060</v>
      </c>
      <c r="N19" s="106"/>
    </row>
    <row r="20" spans="2:14" x14ac:dyDescent="0.55000000000000004">
      <c r="B20" s="105" t="s">
        <v>188</v>
      </c>
      <c r="C20" s="118">
        <v>44159</v>
      </c>
      <c r="D20" s="119" t="s">
        <v>166</v>
      </c>
      <c r="E20" s="120">
        <v>44160</v>
      </c>
      <c r="F20" s="106" t="s">
        <v>133</v>
      </c>
      <c r="G20" s="106" t="s">
        <v>189</v>
      </c>
      <c r="H20" s="106" t="s">
        <v>190</v>
      </c>
      <c r="I20" s="106" t="s">
        <v>181</v>
      </c>
      <c r="J20" s="121">
        <v>28500</v>
      </c>
      <c r="K20" s="121">
        <v>2200</v>
      </c>
      <c r="L20" s="121">
        <v>9800</v>
      </c>
      <c r="M20" s="121">
        <f t="shared" si="1"/>
        <v>40500</v>
      </c>
      <c r="N20" s="106" t="s">
        <v>191</v>
      </c>
    </row>
    <row r="21" spans="2:14" x14ac:dyDescent="0.55000000000000004">
      <c r="B21" s="182" t="s">
        <v>192</v>
      </c>
      <c r="C21" s="182"/>
      <c r="D21" s="182"/>
      <c r="E21" s="182"/>
      <c r="F21" s="182"/>
      <c r="G21" s="182"/>
      <c r="H21" s="182"/>
      <c r="I21" s="182"/>
      <c r="J21" s="182"/>
      <c r="K21" s="182"/>
      <c r="L21" s="182"/>
      <c r="M21" s="182"/>
      <c r="N21" s="182"/>
    </row>
    <row r="22" spans="2:14" x14ac:dyDescent="0.55000000000000004">
      <c r="B22" s="105" t="s">
        <v>193</v>
      </c>
      <c r="C22" s="118">
        <v>44211</v>
      </c>
      <c r="D22" s="119" t="s">
        <v>166</v>
      </c>
      <c r="E22" s="120">
        <v>44211</v>
      </c>
      <c r="F22" s="106" t="s">
        <v>167</v>
      </c>
      <c r="G22" s="106" t="s">
        <v>168</v>
      </c>
      <c r="H22" s="106" t="s">
        <v>180</v>
      </c>
      <c r="I22" s="106" t="s">
        <v>181</v>
      </c>
      <c r="J22" s="121">
        <v>2360</v>
      </c>
      <c r="K22" s="121">
        <v>2000</v>
      </c>
      <c r="L22" s="121"/>
      <c r="M22" s="121">
        <f t="shared" ref="M22:M26" si="2">SUM(J22:L22)</f>
        <v>4360</v>
      </c>
      <c r="N22" s="106"/>
    </row>
    <row r="23" spans="2:14" x14ac:dyDescent="0.55000000000000004">
      <c r="B23" s="105" t="s">
        <v>194</v>
      </c>
      <c r="C23" s="118">
        <v>44211</v>
      </c>
      <c r="D23" s="119" t="s">
        <v>166</v>
      </c>
      <c r="E23" s="120">
        <v>44211</v>
      </c>
      <c r="F23" s="106" t="s">
        <v>173</v>
      </c>
      <c r="G23" s="106" t="s">
        <v>168</v>
      </c>
      <c r="H23" s="106" t="s">
        <v>180</v>
      </c>
      <c r="I23" s="106" t="s">
        <v>181</v>
      </c>
      <c r="J23" s="121">
        <v>2360</v>
      </c>
      <c r="K23" s="121">
        <v>2000</v>
      </c>
      <c r="L23" s="121"/>
      <c r="M23" s="121">
        <f>SUM(J23:L23)</f>
        <v>4360</v>
      </c>
      <c r="N23" s="106"/>
    </row>
    <row r="24" spans="2:14" x14ac:dyDescent="0.55000000000000004">
      <c r="B24" s="105" t="s">
        <v>195</v>
      </c>
      <c r="C24" s="118">
        <v>44211</v>
      </c>
      <c r="D24" s="119" t="s">
        <v>166</v>
      </c>
      <c r="E24" s="120">
        <v>44211</v>
      </c>
      <c r="F24" s="106" t="s">
        <v>129</v>
      </c>
      <c r="G24" s="106" t="s">
        <v>184</v>
      </c>
      <c r="H24" s="106" t="s">
        <v>185</v>
      </c>
      <c r="I24" s="106" t="s">
        <v>181</v>
      </c>
      <c r="J24" s="121">
        <v>1140</v>
      </c>
      <c r="K24" s="121">
        <v>2200</v>
      </c>
      <c r="L24" s="121"/>
      <c r="M24" s="121">
        <f t="shared" si="2"/>
        <v>3340</v>
      </c>
      <c r="N24" s="106"/>
    </row>
    <row r="25" spans="2:14" x14ac:dyDescent="0.55000000000000004">
      <c r="B25" s="105" t="s">
        <v>196</v>
      </c>
      <c r="C25" s="118">
        <v>44211</v>
      </c>
      <c r="D25" s="119" t="s">
        <v>166</v>
      </c>
      <c r="E25" s="120">
        <v>44211</v>
      </c>
      <c r="F25" s="106" t="s">
        <v>131</v>
      </c>
      <c r="G25" s="106" t="s">
        <v>184</v>
      </c>
      <c r="H25" s="106" t="s">
        <v>187</v>
      </c>
      <c r="I25" s="106" t="s">
        <v>181</v>
      </c>
      <c r="J25" s="121">
        <v>1860</v>
      </c>
      <c r="K25" s="121">
        <v>2200</v>
      </c>
      <c r="L25" s="121"/>
      <c r="M25" s="121">
        <f t="shared" si="2"/>
        <v>4060</v>
      </c>
      <c r="N25" s="106"/>
    </row>
    <row r="26" spans="2:14" x14ac:dyDescent="0.55000000000000004">
      <c r="B26" s="105" t="s">
        <v>197</v>
      </c>
      <c r="C26" s="118">
        <v>44210</v>
      </c>
      <c r="D26" s="119" t="s">
        <v>166</v>
      </c>
      <c r="E26" s="120">
        <v>44211</v>
      </c>
      <c r="F26" s="106" t="s">
        <v>133</v>
      </c>
      <c r="G26" s="106" t="s">
        <v>189</v>
      </c>
      <c r="H26" s="106" t="s">
        <v>190</v>
      </c>
      <c r="I26" s="106" t="s">
        <v>181</v>
      </c>
      <c r="J26" s="121">
        <v>30150</v>
      </c>
      <c r="K26" s="121">
        <v>2200</v>
      </c>
      <c r="L26" s="121">
        <v>9800</v>
      </c>
      <c r="M26" s="121">
        <f t="shared" si="2"/>
        <v>42150</v>
      </c>
      <c r="N26" s="106" t="s">
        <v>191</v>
      </c>
    </row>
    <row r="27" spans="2:14" x14ac:dyDescent="0.55000000000000004">
      <c r="B27" s="185" t="s">
        <v>176</v>
      </c>
      <c r="C27" s="185"/>
      <c r="D27" s="185"/>
      <c r="E27" s="185"/>
      <c r="F27" s="185"/>
      <c r="G27" s="185"/>
      <c r="H27" s="185"/>
      <c r="I27" s="185"/>
      <c r="J27" s="185"/>
      <c r="K27" s="185"/>
      <c r="L27" s="185"/>
      <c r="M27" s="122">
        <f>SUM(M22:M26,M16:M20)</f>
        <v>114890</v>
      </c>
      <c r="N27" s="106"/>
    </row>
    <row r="28" spans="2:14" x14ac:dyDescent="0.55000000000000004">
      <c r="B28" s="182" t="s">
        <v>198</v>
      </c>
      <c r="C28" s="182"/>
      <c r="D28" s="182"/>
      <c r="E28" s="182"/>
      <c r="F28" s="182"/>
      <c r="G28" s="182"/>
      <c r="H28" s="182"/>
      <c r="I28" s="182"/>
      <c r="J28" s="182"/>
      <c r="K28" s="182"/>
      <c r="L28" s="182"/>
      <c r="M28" s="182"/>
      <c r="N28" s="182"/>
    </row>
    <row r="29" spans="2:14" x14ac:dyDescent="0.55000000000000004">
      <c r="B29" s="182" t="s">
        <v>199</v>
      </c>
      <c r="C29" s="182"/>
      <c r="D29" s="182"/>
      <c r="E29" s="182"/>
      <c r="F29" s="182"/>
      <c r="G29" s="182"/>
      <c r="H29" s="182"/>
      <c r="I29" s="182"/>
      <c r="J29" s="182"/>
      <c r="K29" s="182"/>
      <c r="L29" s="182"/>
      <c r="M29" s="182"/>
      <c r="N29" s="182"/>
    </row>
    <row r="30" spans="2:14" x14ac:dyDescent="0.55000000000000004">
      <c r="B30" s="105" t="s">
        <v>179</v>
      </c>
      <c r="C30" s="118">
        <v>44175</v>
      </c>
      <c r="D30" s="119" t="s">
        <v>166</v>
      </c>
      <c r="E30" s="120">
        <v>44175</v>
      </c>
      <c r="F30" s="106" t="s">
        <v>167</v>
      </c>
      <c r="G30" s="106" t="s">
        <v>168</v>
      </c>
      <c r="H30" s="106" t="s">
        <v>180</v>
      </c>
      <c r="I30" s="106" t="s">
        <v>200</v>
      </c>
      <c r="J30" s="121">
        <v>25060</v>
      </c>
      <c r="K30" s="121">
        <v>2000</v>
      </c>
      <c r="L30" s="121">
        <v>9800</v>
      </c>
      <c r="M30" s="121">
        <f>SUM(J30:L30)</f>
        <v>36860</v>
      </c>
      <c r="N30" s="106" t="s">
        <v>191</v>
      </c>
    </row>
    <row r="31" spans="2:14" x14ac:dyDescent="0.55000000000000004">
      <c r="B31" s="105" t="s">
        <v>182</v>
      </c>
      <c r="C31" s="118">
        <v>44175</v>
      </c>
      <c r="D31" s="119" t="s">
        <v>166</v>
      </c>
      <c r="E31" s="120">
        <v>44175</v>
      </c>
      <c r="F31" s="106" t="s">
        <v>173</v>
      </c>
      <c r="G31" s="106" t="s">
        <v>168</v>
      </c>
      <c r="H31" s="106" t="s">
        <v>180</v>
      </c>
      <c r="I31" s="106" t="s">
        <v>200</v>
      </c>
      <c r="J31" s="121">
        <v>25060</v>
      </c>
      <c r="K31" s="121">
        <v>2000</v>
      </c>
      <c r="L31" s="121">
        <v>9800</v>
      </c>
      <c r="M31" s="121">
        <f t="shared" ref="M31:M32" si="3">SUM(J31:L31)</f>
        <v>36860</v>
      </c>
      <c r="N31" s="106" t="s">
        <v>191</v>
      </c>
    </row>
    <row r="32" spans="2:14" x14ac:dyDescent="0.55000000000000004">
      <c r="B32" s="105" t="s">
        <v>183</v>
      </c>
      <c r="C32" s="118">
        <v>44175</v>
      </c>
      <c r="D32" s="119" t="s">
        <v>166</v>
      </c>
      <c r="E32" s="120">
        <v>44175</v>
      </c>
      <c r="F32" s="106" t="s">
        <v>201</v>
      </c>
      <c r="G32" s="106" t="s">
        <v>202</v>
      </c>
      <c r="H32" s="106" t="s">
        <v>203</v>
      </c>
      <c r="I32" s="106" t="s">
        <v>200</v>
      </c>
      <c r="J32" s="121">
        <v>28900</v>
      </c>
      <c r="K32" s="121">
        <v>4400</v>
      </c>
      <c r="L32" s="121">
        <v>9800</v>
      </c>
      <c r="M32" s="121">
        <f t="shared" si="3"/>
        <v>43100</v>
      </c>
      <c r="N32" s="106" t="s">
        <v>191</v>
      </c>
    </row>
    <row r="33" spans="2:14" x14ac:dyDescent="0.55000000000000004">
      <c r="B33" s="182" t="s">
        <v>204</v>
      </c>
      <c r="C33" s="182"/>
      <c r="D33" s="182"/>
      <c r="E33" s="182"/>
      <c r="F33" s="182"/>
      <c r="G33" s="182"/>
      <c r="H33" s="182"/>
      <c r="I33" s="182"/>
      <c r="J33" s="182"/>
      <c r="K33" s="182"/>
      <c r="L33" s="182"/>
      <c r="M33" s="182"/>
      <c r="N33" s="182"/>
    </row>
    <row r="34" spans="2:14" x14ac:dyDescent="0.55000000000000004">
      <c r="B34" s="105" t="s">
        <v>193</v>
      </c>
      <c r="C34" s="118">
        <v>44223</v>
      </c>
      <c r="D34" s="119" t="s">
        <v>166</v>
      </c>
      <c r="E34" s="120">
        <v>44225</v>
      </c>
      <c r="F34" s="106" t="s">
        <v>167</v>
      </c>
      <c r="G34" s="106" t="s">
        <v>168</v>
      </c>
      <c r="H34" s="106" t="s">
        <v>180</v>
      </c>
      <c r="I34" s="106" t="s">
        <v>200</v>
      </c>
      <c r="J34" s="121">
        <v>25100</v>
      </c>
      <c r="K34" s="121">
        <v>4000</v>
      </c>
      <c r="L34" s="121">
        <v>19600</v>
      </c>
      <c r="M34" s="121">
        <f t="shared" ref="M34" si="4">SUM(J34:L34)</f>
        <v>48700</v>
      </c>
      <c r="N34" s="106" t="s">
        <v>205</v>
      </c>
    </row>
    <row r="35" spans="2:14" x14ac:dyDescent="0.55000000000000004">
      <c r="B35" s="105" t="s">
        <v>194</v>
      </c>
      <c r="C35" s="118">
        <v>44223</v>
      </c>
      <c r="D35" s="119" t="s">
        <v>166</v>
      </c>
      <c r="E35" s="120">
        <v>44225</v>
      </c>
      <c r="F35" s="106" t="s">
        <v>173</v>
      </c>
      <c r="G35" s="106" t="s">
        <v>168</v>
      </c>
      <c r="H35" s="106" t="s">
        <v>180</v>
      </c>
      <c r="I35" s="106" t="s">
        <v>200</v>
      </c>
      <c r="J35" s="121">
        <v>25100</v>
      </c>
      <c r="K35" s="121">
        <v>4000</v>
      </c>
      <c r="L35" s="121">
        <v>19600</v>
      </c>
      <c r="M35" s="121">
        <f>SUM(J35:L35)</f>
        <v>48700</v>
      </c>
      <c r="N35" s="106" t="s">
        <v>205</v>
      </c>
    </row>
    <row r="36" spans="2:14" x14ac:dyDescent="0.55000000000000004">
      <c r="B36" s="105" t="s">
        <v>195</v>
      </c>
      <c r="C36" s="118">
        <v>44223</v>
      </c>
      <c r="D36" s="119" t="s">
        <v>166</v>
      </c>
      <c r="E36" s="120">
        <v>44225</v>
      </c>
      <c r="F36" s="106" t="s">
        <v>201</v>
      </c>
      <c r="G36" s="106" t="s">
        <v>202</v>
      </c>
      <c r="H36" s="106" t="s">
        <v>203</v>
      </c>
      <c r="I36" s="106" t="s">
        <v>200</v>
      </c>
      <c r="J36" s="121">
        <v>29600</v>
      </c>
      <c r="K36" s="121">
        <v>4400</v>
      </c>
      <c r="L36" s="121">
        <v>19600</v>
      </c>
      <c r="M36" s="121">
        <f t="shared" ref="M36" si="5">SUM(J36:L36)</f>
        <v>53600</v>
      </c>
      <c r="N36" s="106" t="s">
        <v>205</v>
      </c>
    </row>
    <row r="37" spans="2:14" x14ac:dyDescent="0.55000000000000004">
      <c r="B37" s="185" t="s">
        <v>176</v>
      </c>
      <c r="C37" s="185"/>
      <c r="D37" s="185"/>
      <c r="E37" s="185"/>
      <c r="F37" s="185"/>
      <c r="G37" s="185"/>
      <c r="H37" s="185"/>
      <c r="I37" s="185"/>
      <c r="J37" s="185"/>
      <c r="K37" s="185"/>
      <c r="L37" s="185"/>
      <c r="M37" s="122">
        <f>SUM(M34:M36,M30:M32)</f>
        <v>267820</v>
      </c>
      <c r="N37" s="106"/>
    </row>
    <row r="38" spans="2:14" x14ac:dyDescent="0.55000000000000004">
      <c r="B38" s="185" t="s">
        <v>206</v>
      </c>
      <c r="C38" s="185"/>
      <c r="D38" s="185"/>
      <c r="E38" s="185"/>
      <c r="F38" s="185"/>
      <c r="G38" s="185"/>
      <c r="H38" s="185"/>
      <c r="I38" s="185"/>
      <c r="J38" s="185"/>
      <c r="K38" s="185"/>
      <c r="L38" s="195">
        <f>SUM(M13,M27,M37)</f>
        <v>390710</v>
      </c>
      <c r="M38" s="195"/>
      <c r="N38" s="106"/>
    </row>
    <row r="39" spans="2:14" x14ac:dyDescent="0.55000000000000004">
      <c r="B39" s="185" t="s">
        <v>207</v>
      </c>
      <c r="C39" s="185"/>
      <c r="D39" s="185"/>
      <c r="E39" s="185"/>
      <c r="F39" s="185"/>
      <c r="G39" s="185"/>
      <c r="H39" s="185"/>
      <c r="I39" s="185"/>
      <c r="J39" s="185"/>
      <c r="K39" s="185"/>
      <c r="L39" s="195">
        <f>ROUNDUP(L38/1.1,2)</f>
        <v>355190.91000000003</v>
      </c>
      <c r="M39" s="195"/>
      <c r="N39" s="123" t="s">
        <v>208</v>
      </c>
    </row>
  </sheetData>
  <mergeCells count="23">
    <mergeCell ref="B38:K38"/>
    <mergeCell ref="L38:M38"/>
    <mergeCell ref="B39:K39"/>
    <mergeCell ref="L39:M39"/>
    <mergeCell ref="B21:N21"/>
    <mergeCell ref="B27:L27"/>
    <mergeCell ref="B28:N28"/>
    <mergeCell ref="B29:N29"/>
    <mergeCell ref="B33:N33"/>
    <mergeCell ref="B37:L37"/>
    <mergeCell ref="B15:N15"/>
    <mergeCell ref="F1:K1"/>
    <mergeCell ref="B5:B6"/>
    <mergeCell ref="C5:E6"/>
    <mergeCell ref="F5:F6"/>
    <mergeCell ref="G5:G6"/>
    <mergeCell ref="H5:I5"/>
    <mergeCell ref="J5:M5"/>
    <mergeCell ref="N5:N6"/>
    <mergeCell ref="B7:N7"/>
    <mergeCell ref="B8:N8"/>
    <mergeCell ref="B13:L13"/>
    <mergeCell ref="B14:N14"/>
  </mergeCells>
  <phoneticPr fontId="2"/>
  <pageMargins left="0.51181102362204722" right="0.51181102362204722" top="0.74803149606299213" bottom="0.74803149606299213" header="0.31496062992125984" footer="0.31496062992125984"/>
  <pageSetup paperSize="9" scale="8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7" ma:contentTypeDescription="新しいドキュメントを作成します。" ma:contentTypeScope="" ma:versionID="3d304d5ca0c85736dc8a75f72c64194a">
  <xsd:schema xmlns:xsd="http://www.w3.org/2001/XMLSchema" xmlns:xs="http://www.w3.org/2001/XMLSchema" xmlns:p="http://schemas.microsoft.com/office/2006/metadata/properties" xmlns:ns2="68bdfb78-442b-4764-8e98-0754b04353d4" xmlns:ns3="08d6c9ee-b656-4763-8e57-5c7d1969dd09" targetNamespace="http://schemas.microsoft.com/office/2006/metadata/properties" ma:root="true" ma:fieldsID="7218599206d28ff4492f5ed7cc0a8990" ns2:_="" ns3:_="">
    <xsd:import namespace="68bdfb78-442b-4764-8e98-0754b04353d4"/>
    <xsd:import namespace="08d6c9ee-b656-4763-8e57-5c7d1969d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6c9ee-b656-4763-8e57-5c7d1969dd0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57F243-29C0-493D-BD65-A607DE1FE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08d6c9ee-b656-4763-8e57-5c7d1969d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49B224-992F-46AA-8528-F0A7FC17F3A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7647C1-E38F-4DA0-B419-C73CED92F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人件費集計表</vt:lpstr>
      <vt:lpstr>人件費内訳表</vt:lpstr>
      <vt:lpstr>時間単価算出表</vt:lpstr>
      <vt:lpstr>諸謝金内訳表</vt:lpstr>
      <vt:lpstr>旅費内訳表</vt:lpstr>
      <vt:lpstr>人件費集計表!Print_Area</vt:lpstr>
      <vt:lpstr>人件費内訳表!Print_Area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2022-05-25T09:53:03Z</cp:lastPrinted>
  <dcterms:created xsi:type="dcterms:W3CDTF">2021-12-14T06:17:32Z</dcterms:created>
  <dcterms:modified xsi:type="dcterms:W3CDTF">2022-09-06T08:32:26Z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