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788F3568-BA61-4034-8F11-1C62E812532B}" xr6:coauthVersionLast="47" xr6:coauthVersionMax="47" xr10:uidLastSave="{00000000-0000-0000-0000-000000000000}"/>
  <bookViews>
    <workbookView xWindow="-1308" yWindow="-16836" windowWidth="25860" windowHeight="14904"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設備】" sheetId="100" r:id="rId7"/>
    <sheet name="定型様式7｜実績報告確認写真【表紙】" sheetId="109" r:id="rId8"/>
    <sheet name="定型様式7｜実績報告確認写真" sheetId="110" r:id="rId9"/>
    <sheet name="様式第12｜精算払請求書" sheetId="111" r:id="rId10"/>
    <sheet name="串刺用【末尾】" sheetId="107" state="hidden" r:id="rId11"/>
  </sheets>
  <definedNames>
    <definedName name="_xlnm.Print_Area" localSheetId="2">'定型様式5｜総括表'!$A$1:$BC$49</definedName>
    <definedName name="_xlnm.Print_Area" localSheetId="5">'定型様式6｜明細書【ガラス】'!$A$1:$BC$34</definedName>
    <definedName name="_xlnm.Print_Area" localSheetId="6">'定型様式6｜明細書【設備】'!$A$1:$BC$50</definedName>
    <definedName name="_xlnm.Print_Area" localSheetId="4">'定型様式6｜明細書【窓】'!$A$1:$BC$70</definedName>
    <definedName name="_xlnm.Print_Area" localSheetId="3">'定型様式6｜明細書【断熱材】'!$A$1:$BC$50</definedName>
    <definedName name="_xlnm.Print_Area" localSheetId="8">'定型様式7｜実績報告確認写真'!$A$1:$BB$49</definedName>
    <definedName name="_xlnm.Print_Area" localSheetId="7">'定型様式7｜実績報告確認写真【表紙】'!$A$1:$BC$20</definedName>
    <definedName name="_xlnm.Print_Area" localSheetId="9">'様式第12｜精算払請求書'!$A$1:$CN$78</definedName>
    <definedName name="_xlnm.Print_Area" localSheetId="1">'様式第8｜完了実績報告書'!$A$1:$CN$87</definedName>
    <definedName name="ガラス">'定型様式7｜実績報告確認写真'!$BG$11</definedName>
    <definedName name="窓">'定型様式7｜実績報告確認写真'!$BF$11:$BF$13</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90" l="1"/>
  <c r="Q39" i="81"/>
  <c r="Q9" i="81"/>
  <c r="M8" i="87"/>
  <c r="AC11" i="110"/>
  <c r="A11" i="110"/>
  <c r="AC39" i="110" l="1"/>
  <c r="A39" i="110"/>
  <c r="AC12" i="110"/>
  <c r="A12" i="110"/>
  <c r="BD13" i="111"/>
  <c r="BL12" i="111"/>
  <c r="BD12" i="111"/>
  <c r="BK11" i="111"/>
  <c r="BD11" i="111"/>
  <c r="BD14" i="111"/>
  <c r="BD15" i="111"/>
  <c r="AG51" i="111"/>
  <c r="AG50" i="111"/>
  <c r="AU49" i="111"/>
  <c r="BC32" i="111"/>
  <c r="BF49" i="111"/>
  <c r="BN32" i="111"/>
  <c r="T32" i="111"/>
  <c r="L32" i="111"/>
  <c r="C32" i="111"/>
  <c r="CA2" i="111"/>
  <c r="AV1" i="110" l="1"/>
  <c r="G9" i="109"/>
  <c r="AW1" i="109"/>
  <c r="AV2" i="110"/>
  <c r="AW2" i="109"/>
  <c r="AW2" i="100"/>
  <c r="AW1" i="100"/>
  <c r="AW2" i="90"/>
  <c r="AW1" i="90"/>
  <c r="AW2" i="81"/>
  <c r="AW1" i="81"/>
  <c r="AW2" i="87"/>
  <c r="AW1" i="87"/>
  <c r="AW2" i="92"/>
  <c r="AT45" i="100" l="1"/>
  <c r="BZ2" i="111" l="1"/>
  <c r="BX45" i="111"/>
  <c r="BX44" i="111"/>
  <c r="AU1" i="110"/>
  <c r="BY44" i="111"/>
  <c r="BB2" i="110"/>
  <c r="AU2" i="110"/>
  <c r="BC2" i="109"/>
  <c r="AV2" i="109"/>
  <c r="AV1" i="109"/>
  <c r="L53" i="88" l="1"/>
  <c r="AB50" i="100" l="1"/>
  <c r="AO50" i="100" l="1"/>
  <c r="A155" i="100" s="1"/>
  <c r="Y37" i="92" s="1"/>
  <c r="AB21" i="100" l="1"/>
  <c r="AO21" i="100" s="1"/>
  <c r="A153" i="100" s="1"/>
  <c r="Y35" i="92" s="1"/>
  <c r="AG16" i="100" l="1"/>
  <c r="AT31" i="100"/>
  <c r="AB36" i="100" s="1"/>
  <c r="AO36" i="100" s="1"/>
  <c r="A154" i="100" s="1"/>
  <c r="Y36" i="92" s="1"/>
  <c r="Y38" i="92" s="1"/>
  <c r="BC2" i="100"/>
  <c r="AV2" i="100"/>
  <c r="AV1" i="100"/>
  <c r="AV2" i="90"/>
  <c r="AV1" i="90"/>
  <c r="AV2" i="81"/>
  <c r="AV1" i="81"/>
  <c r="AV2" i="87"/>
  <c r="AV1" i="87"/>
  <c r="AV2" i="92"/>
  <c r="AW1" i="92"/>
  <c r="AV1" i="92"/>
  <c r="BX49" i="88"/>
  <c r="BY48" i="88"/>
  <c r="BX48" i="88"/>
  <c r="CA3" i="88"/>
  <c r="BY45" i="111" l="1"/>
  <c r="BY49" i="88"/>
  <c r="AK45"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G44" i="87" l="1"/>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8" i="92" s="1"/>
  <c r="Y29" i="92" l="1"/>
  <c r="Y30" i="92" s="1"/>
  <c r="Y39" i="92" s="1"/>
  <c r="W43" i="92" l="1"/>
  <c r="W49"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1"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<sst xmlns="http://schemas.openxmlformats.org/spreadsheetml/2006/main" count="673" uniqueCount="318">
  <si>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</si>
  <si>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</si>
  <si>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</si>
  <si>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</si>
  <si>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</si>
  <si>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</si>
  <si>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</si>
  <si>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</si>
  <si>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</si>
  <si>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</si>
  <si>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</si>
  <si>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</si>
  <si>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</si>
  <si>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</si>
  <si>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</si>
  <si>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</si>
  <si>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</si>
  <si>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</si>
  <si>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</si>
  <si>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</si>
  <si>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</si>
  <si>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</si>
  <si>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</si>
  <si>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</si>
  <si>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</si>
  <si>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</si>
  <si>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</si>
  <si>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</si>
  <si>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</si>
  <si>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</si>
  <si>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</si>
  <si>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</si>
  <si>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</si>
  <si>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</si>
  <si>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</si>
  <si>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</si>
  <si>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</si>
  <si>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</si>
  <si>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</si>
  <si>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</si>
  <si>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</si>
  <si>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</si>
  <si>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</si>
  <si>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</si>
  <si>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</si>
  <si>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</si>
  <si>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</si>
  <si>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</si>
  <si>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</si>
  <si>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</si>
  <si>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</si>
  <si>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</si>
  <si>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</si>
  <si>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</si>
  <si>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</si>
  <si>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</si>
  <si>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</si>
  <si>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</si>
  <si>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</si>
  <si>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</si>
  <si>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</si>
  <si>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</si>
  <si>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</si>
  <si>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</si>
  <si>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</si>
  <si>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</si>
  <si>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</si>
  <si>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</si>
  <si>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</si>
  <si>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</si>
  <si>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</si>
  <si>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</si>
  <si>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</si>
  <si>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</si>
  <si>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</si>
  <si>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</si>
  <si>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</si>
  <si>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</si>
  <si>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</si>
  <si>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</si>
  <si>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</si>
  <si>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</si>
  <si>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</si>
  <si>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</si>
  <si>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</si>
  <si>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</si>
  <si>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</si>
  <si>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</si>
  <si>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</si>
  <si>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</si>
  <si>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</si>
  <si>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</si>
  <si>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</si>
  <si>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</si>
  <si>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</si>
  <si>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</si>
  <si>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</si>
  <si>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</si>
  <si>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</si>
  <si>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</si>
  <si>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</si>
  <si>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</si>
  <si>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</si>
  <si>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</si>
  <si>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</si>
  <si>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</si>
  <si>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</si>
  <si>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</si>
  <si>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</si>
  <si>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</si>
  <si>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</si>
  <si>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</si>
  <si>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2"/>
  </si>
  <si>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</si>
  <si>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</si>
  <si>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</si>
  <si>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</si>
  <si>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</si>
  <si>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</si>
  <si>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</si>
  <si>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</si>
  <si>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</si>
  <si>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</si>
  <si>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</si>
  <si>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</si>
  <si>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</si>
  <si>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</si>
  <si>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</si>
  <si>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</si>
  <si>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</si>
  <si>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</si>
  <si>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</si>
  <si>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</si>
  <si>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</si>
  <si>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</si>
  <si>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</si>
  <si>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</si>
  <si>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</si>
  <si>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</si>
  <si>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</si>
  <si>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</si>
  <si>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</si>
  <si>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</si>
  <si>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</si>
  <si>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</si>
  <si>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</si>
  <si>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</si>
  <si>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</si>
  <si>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</si>
  <si>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</si>
  <si>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</si>
  <si>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</si>
  <si>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目標価格
（蓄電容量1ｋWhあたり）</t>
    <rPh sb="0" eb="2">
      <t>モクヒョウ</t>
    </rPh>
    <rPh sb="2" eb="4">
      <t>カカク</t>
    </rPh>
    <rPh sb="6" eb="8">
      <t>チクデン</t>
    </rPh>
    <rPh sb="8" eb="10">
      <t>ヨウリョウ</t>
    </rPh>
    <phoneticPr fontId="42"/>
  </si>
  <si>
    <t>　10年</t>
    <rPh sb="3" eb="4">
      <t>ネン</t>
    </rPh>
    <phoneticPr fontId="42"/>
  </si>
  <si>
    <t>　11年</t>
    <rPh sb="3" eb="4">
      <t>ネン</t>
    </rPh>
    <phoneticPr fontId="42"/>
  </si>
  <si>
    <t>　12年</t>
    <rPh sb="3" eb="4">
      <t>ネン</t>
    </rPh>
    <phoneticPr fontId="42"/>
  </si>
  <si>
    <t>　13年</t>
    <rPh sb="3" eb="4">
      <t>ネン</t>
    </rPh>
    <phoneticPr fontId="42"/>
  </si>
  <si>
    <t>　14年</t>
    <rPh sb="3" eb="4">
      <t>ネン</t>
    </rPh>
    <phoneticPr fontId="42"/>
  </si>
  <si>
    <t>　15年以上</t>
    <rPh sb="3" eb="4">
      <t>ネン</t>
    </rPh>
    <rPh sb="4" eb="6">
      <t>イジョウ</t>
    </rPh>
    <phoneticPr fontId="4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</si>
  <si>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</si>
  <si>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</si>
  <si>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</si>
  <si>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</si>
  <si>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</si>
  <si>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</si>
  <si>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</si>
  <si>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</si>
  <si>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</si>
  <si>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</si>
  <si>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</si>
  <si>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</si>
  <si>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</si>
  <si>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</si>
  <si>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</si>
  <si>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</si>
  <si>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</si>
  <si>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</si>
  <si>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</si>
  <si>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</si>
  <si>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</si>
  <si>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</si>
  <si>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・該当する保証年数を■すること。</t>
    <rPh sb="1" eb="3">
      <t>ガイトウ</t>
    </rPh>
    <rPh sb="5" eb="7">
      <t>ホショウ</t>
    </rPh>
    <rPh sb="7" eb="9">
      <t>ネンスウ</t>
    </rPh>
    <phoneticPr fontId="42"/>
  </si>
  <si>
    <t>保証年数</t>
    <rPh sb="0" eb="2">
      <t>ホショウ</t>
    </rPh>
    <rPh sb="2" eb="4">
      <t>ネンスウ</t>
    </rPh>
    <phoneticPr fontId="4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</si>
  <si>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</si>
  <si>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</si>
  <si>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</si>
  <si>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</si>
  <si>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</si>
  <si>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</si>
  <si>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</si>
  <si>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</si>
  <si>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</si>
  <si>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</si>
  <si>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</si>
  <si>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</si>
  <si>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</si>
  <si>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</si>
  <si>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</si>
  <si>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</si>
  <si>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</si>
  <si>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</si>
  <si>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</si>
  <si>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</si>
  <si>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</si>
  <si>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</si>
  <si>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　理事長　小　林　三　樹　　殿</t>
    <rPh sb="5" eb="6">
      <t>ショウ</t>
    </rPh>
    <rPh sb="7" eb="8">
      <t>ハヤシ</t>
    </rPh>
    <rPh sb="9" eb="10">
      <t>サン</t>
    </rPh>
    <rPh sb="11" eb="12">
      <t>キ</t>
    </rPh>
    <rPh sb="14" eb="15">
      <t>ドノ</t>
    </rPh>
    <phoneticPr fontId="28"/>
  </si>
  <si>
    <t>様式第8</t>
    <phoneticPr fontId="2"/>
  </si>
  <si>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</si>
  <si>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</si>
  <si>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</si>
  <si>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</si>
  <si>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</si>
  <si>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</si>
  <si>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</si>
  <si>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</si>
  <si>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</si>
  <si>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</si>
  <si>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</si>
  <si>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</si>
  <si>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をもって交付決定（</t>
    <rPh sb="4" eb="6">
      <t>コウフ</t>
    </rPh>
    <rPh sb="6" eb="8">
      <t>ケッテイ</t>
    </rPh>
    <phoneticPr fontId="28"/>
  </si>
  <si>
    <t>北環財第</t>
    <rPh sb="0" eb="1">
      <t>キタ</t>
    </rPh>
    <rPh sb="1" eb="2">
      <t>ワ</t>
    </rPh>
    <rPh sb="2" eb="3">
      <t>ザイ</t>
    </rPh>
    <rPh sb="3" eb="4">
      <t>ダイ</t>
    </rPh>
    <phoneticPr fontId="28"/>
  </si>
  <si>
    <t>-</t>
    <phoneticPr fontId="28"/>
  </si>
  <si>
    <t>完了実績報告書</t>
    <rPh sb="0" eb="2">
      <t>カンリョウ</t>
    </rPh>
    <rPh sb="2" eb="4">
      <t>ジッセキ</t>
    </rPh>
    <rPh sb="4" eb="7">
      <t>ホウコクショ</t>
    </rPh>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</si>
  <si>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</si>
  <si>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</si>
  <si>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</si>
  <si>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</si>
  <si>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8" eb="49">
      <t>ミ</t>
    </rPh>
    <phoneticPr fontId="21"/>
  </si>
  <si>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</si>
  <si>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【戸建】定型様式6</t>
    <phoneticPr fontId="21"/>
  </si>
  <si>
    <t>【戸建】定型様式6</t>
    <phoneticPr fontId="4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</si>
  <si>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</si>
  <si>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【戸建】定型様式6</t>
    <phoneticPr fontId="53"/>
  </si>
  <si>
    <t>【戸建】定型様式7</t>
    <phoneticPr fontId="42"/>
  </si>
  <si>
    <t>実績報告確認写真</t>
    <rPh sb="0" eb="2">
      <t>ジッセキ</t>
    </rPh>
    <rPh sb="2" eb="4">
      <t>ホウコク</t>
    </rPh>
    <rPh sb="4" eb="6">
      <t>カクニン</t>
    </rPh>
    <rPh sb="6" eb="8">
      <t>シャシン</t>
    </rPh>
    <phoneticPr fontId="2"/>
  </si>
  <si>
    <t>窓</t>
    <rPh sb="0" eb="1">
      <t>マド</t>
    </rPh>
    <phoneticPr fontId="53"/>
  </si>
  <si>
    <t>内窓取付</t>
    <rPh sb="0" eb="1">
      <t>ウチ</t>
    </rPh>
    <rPh sb="1" eb="2">
      <t>マド</t>
    </rPh>
    <rPh sb="2" eb="4">
      <t>トリツケ</t>
    </rPh>
    <phoneticPr fontId="53"/>
  </si>
  <si>
    <t>※ボード等の文字が鮮明に読み取れるものであること。</t>
    <rPh sb="4" eb="5">
      <t>ナド</t>
    </rPh>
    <rPh sb="6" eb="8">
      <t>モジ</t>
    </rPh>
    <rPh sb="9" eb="11">
      <t>センメイ</t>
    </rPh>
    <rPh sb="12" eb="13">
      <t>ヨ</t>
    </rPh>
    <rPh sb="14" eb="15">
      <t>ト</t>
    </rPh>
    <phoneticPr fontId="53"/>
  </si>
  <si>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3"/>
  </si>
  <si>
    <t>断熱改修</t>
    <rPh sb="0" eb="2">
      <t>ダンネツ</t>
    </rPh>
    <rPh sb="2" eb="4">
      <t>カイシュウ</t>
    </rPh>
    <phoneticPr fontId="53"/>
  </si>
  <si>
    <t>ガラス</t>
    <phoneticPr fontId="53"/>
  </si>
  <si>
    <t>断熱材</t>
    <rPh sb="0" eb="3">
      <t>ダンネツザイ</t>
    </rPh>
    <phoneticPr fontId="53"/>
  </si>
  <si>
    <t>改修内容</t>
    <rPh sb="0" eb="2">
      <t>カイシュウ</t>
    </rPh>
    <rPh sb="2" eb="4">
      <t>ナイヨウ</t>
    </rPh>
    <phoneticPr fontId="53"/>
  </si>
  <si>
    <t>ガラス交換</t>
    <rPh sb="3" eb="5">
      <t>コウカン</t>
    </rPh>
    <phoneticPr fontId="53"/>
  </si>
  <si>
    <t>カバー工法窓取付・外窓交換</t>
    <rPh sb="3" eb="5">
      <t>コウホウ</t>
    </rPh>
    <rPh sb="5" eb="6">
      <t>マド</t>
    </rPh>
    <rPh sb="6" eb="8">
      <t>トリツケ</t>
    </rPh>
    <rPh sb="9" eb="10">
      <t>ソト</t>
    </rPh>
    <rPh sb="10" eb="11">
      <t>マド</t>
    </rPh>
    <rPh sb="11" eb="13">
      <t>コウカン</t>
    </rPh>
    <phoneticPr fontId="53"/>
  </si>
  <si>
    <t>天井全面</t>
    <rPh sb="0" eb="2">
      <t>テンジョウ</t>
    </rPh>
    <rPh sb="2" eb="4">
      <t>ゼンメン</t>
    </rPh>
    <phoneticPr fontId="53"/>
  </si>
  <si>
    <t>外壁</t>
    <rPh sb="0" eb="2">
      <t>ガイヘキ</t>
    </rPh>
    <phoneticPr fontId="53"/>
  </si>
  <si>
    <t>床</t>
    <rPh sb="0" eb="1">
      <t>ユカ</t>
    </rPh>
    <phoneticPr fontId="53"/>
  </si>
  <si>
    <t>【全景(改修後)】</t>
    <rPh sb="1" eb="3">
      <t>ゼンケイ</t>
    </rPh>
    <rPh sb="4" eb="6">
      <t>カイシュウ</t>
    </rPh>
    <rPh sb="6" eb="7">
      <t>ゴ</t>
    </rPh>
    <phoneticPr fontId="53"/>
  </si>
  <si>
    <t>設置場所</t>
    <rPh sb="0" eb="2">
      <t>セッチ</t>
    </rPh>
    <rPh sb="2" eb="4">
      <t>バショ</t>
    </rPh>
    <phoneticPr fontId="53"/>
  </si>
  <si>
    <t>使用製品</t>
    <rPh sb="0" eb="2">
      <t>シヨウ</t>
    </rPh>
    <rPh sb="2" eb="4">
      <t>セイヒン</t>
    </rPh>
    <phoneticPr fontId="53"/>
  </si>
  <si>
    <t>窓番号</t>
    <rPh sb="0" eb="1">
      <t>マド</t>
    </rPh>
    <rPh sb="1" eb="3">
      <t>バンゴウ</t>
    </rPh>
    <phoneticPr fontId="53"/>
  </si>
  <si>
    <t>）</t>
    <phoneticPr fontId="53"/>
  </si>
  <si>
    <t>（</t>
    <phoneticPr fontId="53"/>
  </si>
  <si>
    <t>【施工前】</t>
    <rPh sb="1" eb="3">
      <t>セコウ</t>
    </rPh>
    <rPh sb="3" eb="4">
      <t>マエ</t>
    </rPh>
    <phoneticPr fontId="53"/>
  </si>
  <si>
    <t>【施工後】</t>
    <rPh sb="1" eb="3">
      <t>セコウ</t>
    </rPh>
    <rPh sb="3" eb="4">
      <t>ゴ</t>
    </rPh>
    <phoneticPr fontId="53"/>
  </si>
  <si>
    <t>様式第12</t>
    <phoneticPr fontId="2"/>
  </si>
  <si>
    <t>精算払請求書</t>
    <rPh sb="0" eb="2">
      <t>セイサン</t>
    </rPh>
    <rPh sb="2" eb="3">
      <t>バライ</t>
    </rPh>
    <rPh sb="3" eb="6">
      <t>セイキュウショ</t>
    </rPh>
    <phoneticPr fontId="2"/>
  </si>
  <si>
    <t>号　）があった上記</t>
    <rPh sb="0" eb="1">
      <t>ゴウ</t>
    </rPh>
    <rPh sb="7" eb="9">
      <t>ジョウキ</t>
    </rPh>
    <phoneticPr fontId="28"/>
  </si>
  <si>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</si>
  <si>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</si>
  <si>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</si>
  <si>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</si>
  <si>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</si>
  <si>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</si>
  <si>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</si>
  <si>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</si>
  <si>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</si>
  <si>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</si>
  <si>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</si>
  <si>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</si>
  <si>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</si>
  <si>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</si>
  <si>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</si>
  <si>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</si>
  <si>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</si>
  <si>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</si>
  <si>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</si>
  <si>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</si>
  <si>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</si>
  <si>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事業番号</t>
    <rPh sb="0" eb="2">
      <t>ジギョウ</t>
    </rPh>
    <rPh sb="2" eb="4">
      <t>バンゴウ</t>
    </rPh>
    <phoneticPr fontId="53"/>
  </si>
  <si>
    <t>工事名</t>
    <rPh sb="0" eb="2">
      <t>コウジ</t>
    </rPh>
    <rPh sb="2" eb="3">
      <t>メイ</t>
    </rPh>
    <phoneticPr fontId="5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</si>
  <si>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</si>
  <si>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</si>
  <si>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</si>
  <si>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</si>
  <si>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</si>
  <si>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</si>
  <si>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窓</t>
  </si>
  <si>
    <t>ガラス</t>
  </si>
  <si>
    <t>断熱材</t>
  </si>
  <si>
    <t>蓄電システム</t>
  </si>
  <si>
    <t>蓄熱設備</t>
  </si>
  <si>
    <t>壁</t>
    <rPh sb="0" eb="1">
      <t>カベ</t>
    </rPh>
    <phoneticPr fontId="53"/>
  </si>
  <si>
    <t>天井</t>
    <rPh sb="0" eb="2">
      <t>テンジョウ</t>
    </rPh>
    <phoneticPr fontId="53"/>
  </si>
  <si>
    <t>カバー工法窓取付</t>
  </si>
  <si>
    <t>外窓交換</t>
  </si>
  <si>
    <t>内窓取付</t>
    <rPh sb="0" eb="2">
      <t>ウチマド</t>
    </rPh>
    <rPh sb="2" eb="4">
      <t>トリツケ</t>
    </rPh>
    <phoneticPr fontId="53"/>
  </si>
  <si>
    <t>【施工後】</t>
    <phoneticPr fontId="53"/>
  </si>
  <si>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</si>
  <si>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</si>
  <si>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</si>
  <si>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</si>
  <si>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</si>
  <si>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</si>
  <si>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</si>
  <si>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</si>
  <si>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</si>
  <si>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</si>
  <si>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</si>
  <si>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</si>
  <si>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</si>
  <si>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</si>
  <si>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</si>
  <si>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</si>
  <si>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</si>
  <si>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熱交換型換気設備</t>
    <rPh sb="0" eb="3">
      <t>ネツコウカン</t>
    </rPh>
    <rPh sb="3" eb="4">
      <t>ガタ</t>
    </rPh>
    <rPh sb="4" eb="6">
      <t>カンキ</t>
    </rPh>
    <rPh sb="6" eb="8">
      <t>セツビ</t>
    </rPh>
    <phoneticPr fontId="53"/>
  </si>
  <si>
    <t>空調設備（エアコン）</t>
    <rPh sb="0" eb="4">
      <t>クウチョウセツビ</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</si>
</sst>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dotted">
        <color auto="1"/>
      </bottom>
      <diagonal/>
    </border>
    <border>
      <left/>
      <right style="medium">
        <color indexed="64"/>
      </right>
      <top style="hair">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25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7"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8"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4" fillId="0" borderId="3" xfId="0" applyFont="1" applyFill="1" applyBorder="1" applyAlignment="1" applyProtection="1">
      <protection hidden="1"/>
    </xf>
    <xf numFmtId="0" fontId="55" fillId="2" borderId="0" xfId="0" applyFont="1" applyFill="1" applyAlignment="1" applyProtection="1">
      <alignment vertical="center"/>
      <protection hidden="1"/>
    </xf>
    <xf numFmtId="0" fontId="12" fillId="0" borderId="118" xfId="0" applyFont="1" applyFill="1" applyBorder="1" applyAlignment="1" applyProtection="1">
      <alignment vertical="center"/>
      <protection hidden="1"/>
    </xf>
    <xf numFmtId="0" fontId="12" fillId="0" borderId="157" xfId="0" applyFont="1" applyFill="1" applyBorder="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5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1" fillId="2" borderId="0" xfId="0"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47"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2" fontId="4" fillId="0" borderId="0" xfId="0" applyNumberFormat="1" applyFont="1" applyProtection="1">
      <alignment vertical="center"/>
      <protection hidden="1"/>
    </xf>
    <xf numFmtId="0" fontId="15" fillId="2" borderId="0" xfId="0" applyFont="1" applyFill="1" applyBorder="1" applyAlignment="1" applyProtection="1">
      <alignment vertical="center" wrapText="1"/>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29" fillId="0"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9" fillId="0" borderId="0" xfId="0" applyFont="1" applyFill="1" applyAlignment="1" applyProtection="1">
      <alignment horizontal="distributed" vertical="center"/>
      <protection hidden="1"/>
    </xf>
    <xf numFmtId="0" fontId="29" fillId="0" borderId="0" xfId="0" applyFont="1" applyFill="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7" fillId="0" borderId="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1" fillId="0" borderId="0" xfId="0" applyFo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15" fillId="2" borderId="0" xfId="0" applyFont="1" applyFill="1" applyBorder="1" applyAlignment="1" applyProtection="1">
      <protection hidden="1"/>
    </xf>
    <xf numFmtId="0" fontId="15" fillId="2" borderId="0" xfId="0" applyFont="1" applyFill="1" applyBorder="1" applyAlignment="1" applyProtection="1">
      <protection hidden="1"/>
    </xf>
    <xf numFmtId="38" fontId="4" fillId="0" borderId="0" xfId="80" applyFont="1" applyFill="1" applyBorder="1" applyProtection="1">
      <alignment vertical="center"/>
      <protection hidden="1"/>
    </xf>
    <xf numFmtId="38" fontId="4" fillId="0" borderId="0" xfId="79" applyNumberFormat="1" applyFont="1" applyFill="1" applyBorder="1" applyAlignment="1" applyProtection="1">
      <alignment vertical="center"/>
      <protection hidden="1"/>
    </xf>
    <xf numFmtId="38" fontId="7" fillId="0" borderId="0" xfId="14" applyFont="1" applyBorder="1" applyProtection="1">
      <alignment vertical="center"/>
      <protection hidden="1"/>
    </xf>
    <xf numFmtId="0" fontId="11"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0" fillId="2" borderId="0" xfId="0" applyFont="1" applyFill="1" applyAlignment="1" applyProtection="1">
      <alignment vertical="center"/>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188" xfId="0" applyFont="1" applyFill="1" applyBorder="1" applyAlignment="1" applyProtection="1">
      <alignment vertical="center"/>
      <protection hidden="1"/>
    </xf>
    <xf numFmtId="0" fontId="11" fillId="2" borderId="188" xfId="0" applyFont="1" applyFill="1" applyBorder="1" applyAlignment="1" applyProtection="1">
      <alignment vertical="center"/>
      <protection hidden="1"/>
    </xf>
    <xf numFmtId="0" fontId="11" fillId="2" borderId="0" xfId="0" applyFont="1" applyFill="1" applyAlignment="1" applyProtection="1">
      <alignment horizontal="center" vertical="center" wrapText="1"/>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27" fillId="3" borderId="0" xfId="0" applyFont="1" applyFill="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47" xfId="0" applyFont="1" applyFill="1" applyBorder="1" applyAlignment="1" applyProtection="1">
      <alignment vertical="center"/>
      <protection locked="0"/>
    </xf>
    <xf numFmtId="0" fontId="17" fillId="2" borderId="170" xfId="0" applyFont="1" applyFill="1" applyBorder="1" applyAlignment="1" applyProtection="1">
      <alignment vertical="center"/>
      <protection locked="0"/>
    </xf>
    <xf numFmtId="0" fontId="17" fillId="2" borderId="171" xfId="0" applyFont="1" applyFill="1" applyBorder="1" applyAlignment="1" applyProtection="1">
      <alignment vertical="center"/>
      <protection locked="0"/>
    </xf>
    <xf numFmtId="0" fontId="17" fillId="2" borderId="174" xfId="0" applyFont="1" applyFill="1" applyBorder="1" applyAlignment="1" applyProtection="1">
      <alignment vertical="center"/>
      <protection locked="0"/>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47" fillId="2" borderId="0" xfId="0" applyFont="1" applyFill="1" applyAlignment="1" applyProtection="1">
      <alignment vertical="center"/>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33" fillId="0" borderId="0" xfId="0" applyFont="1" applyFill="1" applyBorder="1" applyAlignment="1" applyProtection="1">
      <alignment vertical="center" shrinkToFit="1"/>
      <protection hidden="1"/>
    </xf>
    <xf numFmtId="0" fontId="57" fillId="0" borderId="0" xfId="0" applyFont="1">
      <alignment vertical="center"/>
    </xf>
    <xf numFmtId="0" fontId="15" fillId="0" borderId="0" xfId="0" applyFont="1" applyFill="1" applyBorder="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29" fillId="0" borderId="0" xfId="0" applyFont="1" applyFill="1" applyAlignment="1" applyProtection="1">
      <alignment horizontal="left" vertical="center" shrinkToFit="1"/>
      <protection locked="0"/>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15" fillId="2" borderId="0" xfId="0" applyNumberFormat="1" applyFont="1" applyFill="1" applyBorder="1" applyAlignment="1" applyProtection="1">
      <alignment horizontal="center"/>
      <protection locked="0"/>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0" borderId="0" xfId="0" applyFont="1" applyFill="1" applyAlignment="1" applyProtection="1">
      <alignment horizontal="left" vertical="center" shrinkToFit="1"/>
      <protection locked="0"/>
    </xf>
    <xf numFmtId="0" fontId="31"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0" fontId="15" fillId="2" borderId="0" xfId="0" applyFont="1" applyFill="1" applyBorder="1" applyAlignment="1" applyProtection="1">
      <alignment horizontal="center" vertical="center" wrapText="1"/>
      <protection hidden="1"/>
    </xf>
    <xf numFmtId="49" fontId="29" fillId="0" borderId="6"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locked="0" hidden="1"/>
    </xf>
    <xf numFmtId="38" fontId="38" fillId="0" borderId="6" xfId="6" applyFont="1" applyFill="1" applyBorder="1" applyAlignment="1" applyProtection="1">
      <alignment horizontal="center" vertical="center" shrinkToFit="1"/>
      <protection locked="0" hidden="1"/>
    </xf>
    <xf numFmtId="38" fontId="38" fillId="0" borderId="2" xfId="6" applyFont="1" applyFill="1" applyBorder="1" applyAlignment="1" applyProtection="1">
      <alignment horizontal="center" vertical="center" shrinkToFit="1"/>
      <protection locked="0" hidden="1"/>
    </xf>
    <xf numFmtId="0" fontId="33" fillId="0" borderId="12" xfId="0" applyFont="1" applyFill="1" applyBorder="1" applyAlignment="1" applyProtection="1">
      <alignment horizontal="left" vertical="center" shrinkToFit="1"/>
      <protection hidden="1"/>
    </xf>
    <xf numFmtId="0" fontId="29"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vertical="center"/>
      <protection hidden="1"/>
    </xf>
    <xf numFmtId="0" fontId="33" fillId="0" borderId="2" xfId="0" applyFont="1" applyFill="1" applyBorder="1" applyAlignment="1" applyProtection="1">
      <alignment vertical="center"/>
      <protection hidden="1"/>
    </xf>
    <xf numFmtId="0" fontId="29" fillId="0" borderId="1"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wrapText="1"/>
      <protection hidden="1"/>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54"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49" fontId="40" fillId="0" borderId="2" xfId="0" applyNumberFormat="1"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33" fillId="0" borderId="154" xfId="0" applyFont="1" applyFill="1" applyBorder="1" applyAlignment="1" applyProtection="1">
      <alignment horizontal="center" vertical="center" shrinkToFit="1"/>
      <protection locked="0"/>
    </xf>
    <xf numFmtId="0" fontId="33" fillId="0" borderId="155"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33" fillId="0" borderId="3" xfId="0" applyFont="1" applyFill="1" applyBorder="1" applyAlignment="1" applyProtection="1">
      <alignment horizontal="left" vertical="center" shrinkToFit="1"/>
      <protection hidden="1"/>
    </xf>
    <xf numFmtId="49" fontId="33" fillId="0" borderId="6" xfId="0" applyNumberFormat="1" applyFont="1" applyFill="1" applyBorder="1" applyAlignment="1" applyProtection="1">
      <alignment horizontal="center" vertical="center"/>
      <protection hidden="1"/>
    </xf>
    <xf numFmtId="0" fontId="35" fillId="0" borderId="0" xfId="0" applyFont="1" applyFill="1" applyAlignment="1" applyProtection="1">
      <alignment horizontal="center" vertical="center"/>
      <protection hidden="1"/>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29" fillId="0" borderId="25" xfId="0" applyNumberFormat="1" applyFont="1" applyFill="1" applyBorder="1" applyAlignment="1" applyProtection="1">
      <alignment horizontal="center" vertical="center" shrinkToFit="1"/>
      <protection locked="0"/>
    </xf>
    <xf numFmtId="49" fontId="40" fillId="0" borderId="1" xfId="0" applyNumberFormat="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top" wrapText="1"/>
      <protection hidden="1"/>
    </xf>
    <xf numFmtId="0" fontId="15" fillId="2" borderId="0" xfId="0" applyFont="1" applyFill="1" applyBorder="1" applyAlignment="1" applyProtection="1">
      <alignment horizontal="center"/>
      <protection locked="0" hidden="1"/>
    </xf>
    <xf numFmtId="0" fontId="15" fillId="2" borderId="0" xfId="0" applyFont="1" applyFill="1" applyBorder="1" applyAlignment="1" applyProtection="1">
      <alignment horizontal="center"/>
      <protection locked="0"/>
    </xf>
    <xf numFmtId="0" fontId="15" fillId="2" borderId="0" xfId="0" applyFont="1" applyFill="1" applyBorder="1" applyAlignment="1" applyProtection="1">
      <protection hidden="1"/>
    </xf>
    <xf numFmtId="0" fontId="15" fillId="2" borderId="0" xfId="0" applyFont="1" applyFill="1" applyBorder="1" applyAlignment="1" applyProtection="1">
      <alignment horizontal="left" vertical="top" wrapText="1"/>
      <protection hidden="1"/>
    </xf>
    <xf numFmtId="49" fontId="29"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Fill="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Fill="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49" fillId="0" borderId="64" xfId="0" applyNumberFormat="1" applyFont="1" applyBorder="1" applyAlignment="1" applyProtection="1">
      <alignment horizontal="right" vertical="center"/>
      <protection locked="0" hidden="1"/>
    </xf>
    <xf numFmtId="38" fontId="49" fillId="0" borderId="65"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Fill="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center" vertical="center" shrinkToFit="1"/>
      <protection hidden="1"/>
    </xf>
    <xf numFmtId="0" fontId="4" fillId="0" borderId="25" xfId="0" applyFont="1" applyFill="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Border="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79"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74" xfId="0" applyNumberFormat="1" applyFont="1" applyFill="1" applyBorder="1" applyAlignment="1" applyProtection="1">
      <alignment horizontal="right" vertical="center" shrinkToFit="1"/>
      <protection locked="0"/>
    </xf>
    <xf numFmtId="179"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77" xfId="0" applyNumberFormat="1" applyFont="1" applyFill="1" applyBorder="1" applyAlignment="1" applyProtection="1">
      <alignment horizontal="right" vertical="center" shrinkToFit="1"/>
      <protection hidden="1"/>
    </xf>
    <xf numFmtId="180" fontId="17" fillId="0" borderId="52"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77"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74" xfId="0" applyNumberFormat="1" applyFont="1" applyFill="1" applyBorder="1" applyAlignment="1" applyProtection="1">
      <alignment horizontal="right" vertical="center" shrinkToFit="1"/>
      <protection hidden="1"/>
    </xf>
    <xf numFmtId="180" fontId="17" fillId="0" borderId="53" xfId="0" applyNumberFormat="1" applyFont="1" applyFill="1" applyBorder="1" applyAlignment="1" applyProtection="1">
      <alignment horizontal="right" vertical="center" shrinkToFit="1"/>
      <protection hidden="1"/>
    </xf>
    <xf numFmtId="180" fontId="17" fillId="0" borderId="75" xfId="0" applyNumberFormat="1" applyFont="1" applyFill="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Fill="1" applyBorder="1" applyAlignment="1" applyProtection="1">
      <alignment horizontal="right" vertical="center" shrinkToFit="1"/>
      <protection locked="0"/>
    </xf>
    <xf numFmtId="178" fontId="17" fillId="0" borderId="52"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74" xfId="0" applyNumberFormat="1" applyFont="1" applyFill="1" applyBorder="1" applyAlignment="1" applyProtection="1">
      <alignment horizontal="right" vertical="center" shrinkToFit="1"/>
      <protection locked="0"/>
    </xf>
    <xf numFmtId="178" fontId="17" fillId="0" borderId="53" xfId="0" applyNumberFormat="1" applyFont="1" applyFill="1" applyBorder="1" applyAlignment="1" applyProtection="1">
      <alignment horizontal="right" vertical="center" shrinkToFit="1"/>
      <protection locked="0"/>
    </xf>
    <xf numFmtId="178" fontId="17" fillId="0" borderId="75" xfId="0" applyNumberFormat="1" applyFont="1" applyFill="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0" xfId="0" applyNumberFormat="1" applyFont="1" applyFill="1" applyBorder="1" applyAlignment="1" applyProtection="1">
      <alignment horizontal="center" vertical="center" shrinkToFit="1"/>
      <protection hidden="1"/>
    </xf>
    <xf numFmtId="49" fontId="11" fillId="0" borderId="53" xfId="0" applyNumberFormat="1" applyFont="1" applyFill="1" applyBorder="1" applyAlignment="1" applyProtection="1">
      <alignment horizontal="center" vertical="center" shrinkToFit="1"/>
      <protection hidden="1"/>
    </xf>
    <xf numFmtId="49" fontId="11" fillId="0" borderId="75"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hidden="1"/>
    </xf>
    <xf numFmtId="49" fontId="11" fillId="0" borderId="52"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74"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75" xfId="0" applyNumberFormat="1" applyFont="1" applyFill="1" applyBorder="1" applyAlignment="1" applyProtection="1">
      <alignment horizontal="center" vertical="center" shrinkToFit="1"/>
      <protection locked="0"/>
    </xf>
    <xf numFmtId="178" fontId="17" fillId="0" borderId="76"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76"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Fill="1" applyBorder="1" applyAlignment="1" applyProtection="1">
      <alignment horizontal="center" vertical="center" shrinkToFit="1"/>
      <protection locked="0"/>
    </xf>
    <xf numFmtId="49" fontId="11" fillId="0" borderId="52"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86" xfId="0" applyNumberFormat="1" applyFont="1" applyFill="1" applyBorder="1" applyAlignment="1" applyProtection="1">
      <alignment horizontal="right" vertical="center" shrinkToFit="1"/>
      <protection locked="0"/>
    </xf>
    <xf numFmtId="178" fontId="17" fillId="0" borderId="87"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89"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0"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1"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0"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89"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0"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93"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96" xfId="0" applyFont="1" applyFill="1" applyBorder="1" applyAlignment="1" applyProtection="1">
      <alignment horizontal="center" vertical="center"/>
      <protection hidden="1"/>
    </xf>
    <xf numFmtId="38" fontId="12" fillId="0" borderId="97" xfId="0" applyNumberFormat="1" applyFont="1" applyFill="1" applyBorder="1" applyAlignment="1" applyProtection="1">
      <alignment horizontal="center" vertical="center"/>
      <protection hidden="1"/>
    </xf>
    <xf numFmtId="38" fontId="12" fillId="0" borderId="98"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99" xfId="0" applyNumberFormat="1" applyFont="1" applyFill="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Fill="1" applyBorder="1" applyAlignment="1" applyProtection="1">
      <alignment vertical="center"/>
      <protection hidden="1"/>
    </xf>
    <xf numFmtId="38" fontId="41" fillId="0" borderId="65" xfId="0" applyNumberFormat="1" applyFont="1" applyFill="1" applyBorder="1" applyAlignment="1" applyProtection="1">
      <alignment vertical="center"/>
      <protection hidden="1"/>
    </xf>
    <xf numFmtId="38" fontId="41" fillId="0" borderId="22" xfId="0" applyNumberFormat="1" applyFont="1" applyFill="1" applyBorder="1" applyAlignment="1" applyProtection="1">
      <alignment vertical="center"/>
      <protection hidden="1"/>
    </xf>
    <xf numFmtId="38" fontId="41" fillId="0" borderId="0" xfId="0" applyNumberFormat="1" applyFont="1" applyFill="1" applyBorder="1" applyAlignment="1" applyProtection="1">
      <alignment vertical="center"/>
      <protection hidden="1"/>
    </xf>
    <xf numFmtId="38" fontId="41" fillId="0" borderId="7" xfId="0" applyNumberFormat="1" applyFont="1" applyFill="1" applyBorder="1" applyAlignment="1" applyProtection="1">
      <alignment vertical="center"/>
      <protection hidden="1"/>
    </xf>
    <xf numFmtId="38" fontId="41" fillId="0" borderId="4" xfId="0" applyNumberFormat="1" applyFont="1" applyFill="1" applyBorder="1" applyAlignment="1" applyProtection="1">
      <alignment vertical="center"/>
      <protection hidden="1"/>
    </xf>
    <xf numFmtId="38" fontId="41" fillId="0" borderId="8" xfId="0" applyNumberFormat="1" applyFont="1" applyFill="1" applyBorder="1" applyAlignment="1" applyProtection="1">
      <alignment vertical="center"/>
      <protection hidden="1"/>
    </xf>
    <xf numFmtId="38" fontId="41" fillId="0" borderId="3" xfId="0" applyNumberFormat="1" applyFont="1" applyFill="1" applyBorder="1" applyAlignment="1" applyProtection="1">
      <alignment vertical="center"/>
      <protection hidden="1"/>
    </xf>
    <xf numFmtId="0" fontId="17" fillId="0" borderId="81" xfId="0" applyFont="1" applyFill="1" applyBorder="1" applyAlignment="1" applyProtection="1">
      <alignment horizontal="center" vertical="center" shrinkToFit="1"/>
      <protection hidden="1"/>
    </xf>
    <xf numFmtId="0" fontId="17" fillId="0" borderId="52"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1"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87"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87" xfId="0" applyNumberFormat="1" applyFont="1" applyFill="1" applyBorder="1" applyAlignment="1" applyProtection="1">
      <alignment horizontal="right" vertical="center" shrinkToFit="1"/>
      <protection locked="0"/>
    </xf>
    <xf numFmtId="180" fontId="17" fillId="0" borderId="64" xfId="0" applyNumberFormat="1" applyFont="1" applyFill="1" applyBorder="1" applyAlignment="1" applyProtection="1">
      <alignment horizontal="center" vertical="center" shrinkToFit="1"/>
      <protection hidden="1"/>
    </xf>
    <xf numFmtId="180" fontId="17" fillId="0" borderId="65" xfId="0" applyNumberFormat="1" applyFont="1" applyFill="1" applyBorder="1" applyAlignment="1" applyProtection="1">
      <alignment horizontal="center" vertical="center" shrinkToFit="1"/>
      <protection hidden="1"/>
    </xf>
    <xf numFmtId="180" fontId="17" fillId="0" borderId="101" xfId="0" applyNumberFormat="1" applyFont="1" applyFill="1" applyBorder="1" applyAlignment="1" applyProtection="1">
      <alignment horizontal="center" vertical="center" shrinkToFit="1"/>
      <protection hidden="1"/>
    </xf>
    <xf numFmtId="0" fontId="17" fillId="0" borderId="92"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7" xfId="0" applyNumberFormat="1" applyFont="1" applyFill="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76"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02"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2"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2"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03"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02"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04"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1" xfId="0" applyFont="1" applyFill="1" applyBorder="1" applyAlignment="1" applyProtection="1">
      <alignment vertical="center"/>
      <protection hidden="1"/>
    </xf>
    <xf numFmtId="0" fontId="23" fillId="0" borderId="52" xfId="0" applyFont="1" applyFill="1" applyBorder="1" applyAlignment="1" applyProtection="1">
      <alignment vertical="center"/>
      <protection hidden="1"/>
    </xf>
    <xf numFmtId="0" fontId="12" fillId="0" borderId="77"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2" xfId="0" applyNumberFormat="1" applyFont="1" applyFill="1" applyBorder="1" applyAlignment="1" applyProtection="1">
      <alignment vertical="center"/>
      <protection hidden="1"/>
    </xf>
    <xf numFmtId="38" fontId="24" fillId="0" borderId="81" xfId="0" applyNumberFormat="1" applyFont="1" applyFill="1" applyBorder="1" applyAlignment="1" applyProtection="1">
      <alignment horizontal="right" vertical="center"/>
      <protection hidden="1"/>
    </xf>
    <xf numFmtId="38" fontId="24" fillId="0" borderId="52" xfId="0" applyNumberFormat="1" applyFont="1" applyFill="1" applyBorder="1" applyAlignment="1" applyProtection="1">
      <alignment horizontal="right" vertical="center"/>
      <protection hidden="1"/>
    </xf>
    <xf numFmtId="0" fontId="17" fillId="0" borderId="80" xfId="0" applyFont="1" applyFill="1" applyBorder="1" applyAlignment="1" applyProtection="1">
      <alignment horizontal="center" vertical="center" shrinkToFit="1"/>
      <protection hidden="1"/>
    </xf>
    <xf numFmtId="0" fontId="17" fillId="0" borderId="53"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0" xfId="0" applyFont="1" applyFill="1" applyBorder="1" applyAlignment="1" applyProtection="1">
      <alignment horizontal="center" vertical="center"/>
      <protection hidden="1"/>
    </xf>
    <xf numFmtId="0" fontId="23" fillId="0" borderId="53" xfId="0" applyFont="1" applyFill="1" applyBorder="1" applyAlignment="1" applyProtection="1">
      <alignment horizontal="center" vertical="center"/>
      <protection hidden="1"/>
    </xf>
    <xf numFmtId="0" fontId="23" fillId="0" borderId="80" xfId="0" applyFont="1" applyFill="1" applyBorder="1" applyAlignment="1" applyProtection="1">
      <alignment vertical="center"/>
      <protection hidden="1"/>
    </xf>
    <xf numFmtId="0" fontId="23" fillId="0" borderId="53" xfId="0" applyFont="1" applyFill="1" applyBorder="1" applyAlignment="1" applyProtection="1">
      <alignment vertical="center"/>
      <protection hidden="1"/>
    </xf>
    <xf numFmtId="0" fontId="12" fillId="0" borderId="74" xfId="0" applyFont="1" applyFill="1" applyBorder="1" applyAlignment="1" applyProtection="1">
      <alignment horizontal="center" vertical="center"/>
      <protection hidden="1"/>
    </xf>
    <xf numFmtId="0" fontId="12" fillId="0" borderId="75"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0" xfId="0" applyNumberFormat="1" applyFont="1" applyFill="1" applyBorder="1" applyAlignment="1" applyProtection="1">
      <alignment horizontal="right" vertical="center"/>
      <protection hidden="1"/>
    </xf>
    <xf numFmtId="38" fontId="24" fillId="0" borderId="53" xfId="0" applyNumberFormat="1" applyFont="1" applyFill="1" applyBorder="1" applyAlignment="1" applyProtection="1">
      <alignment horizontal="right" vertical="center"/>
      <protection hidden="1"/>
    </xf>
    <xf numFmtId="0" fontId="17" fillId="0" borderId="104"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05" xfId="0" applyFont="1" applyFill="1" applyBorder="1" applyAlignment="1" applyProtection="1">
      <alignment vertical="center"/>
      <protection hidden="1"/>
    </xf>
    <xf numFmtId="0" fontId="23" fillId="0" borderId="106"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07" xfId="0" applyFont="1" applyFill="1" applyBorder="1" applyAlignment="1" applyProtection="1">
      <alignment horizontal="center" vertical="center"/>
      <protection hidden="1"/>
    </xf>
    <xf numFmtId="0" fontId="23" fillId="0" borderId="108" xfId="0" applyFont="1" applyFill="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Fill="1" applyBorder="1" applyAlignment="1" applyProtection="1">
      <alignment vertical="center"/>
      <protection hidden="1"/>
    </xf>
    <xf numFmtId="38" fontId="41" fillId="0" borderId="110" xfId="0" applyNumberFormat="1" applyFont="1" applyFill="1" applyBorder="1" applyAlignment="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Fill="1" applyBorder="1" applyAlignment="1" applyProtection="1">
      <alignment horizontal="center" vertical="center"/>
      <protection hidden="1"/>
    </xf>
    <xf numFmtId="0" fontId="19" fillId="0" borderId="114" xfId="0" applyFont="1" applyFill="1" applyBorder="1" applyAlignment="1" applyProtection="1">
      <alignment horizontal="center" vertical="center"/>
      <protection hidden="1"/>
    </xf>
    <xf numFmtId="0" fontId="12" fillId="0" borderId="11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04"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59" fillId="2" borderId="0" xfId="0" applyFont="1" applyFill="1" applyBorder="1" applyAlignment="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1" fillId="0" borderId="139" xfId="0" applyNumberFormat="1" applyFont="1" applyFill="1" applyBorder="1" applyAlignment="1" applyProtection="1">
      <alignment horizontal="right" vertical="center"/>
      <protection hidden="1"/>
    </xf>
    <xf numFmtId="38" fontId="41" fillId="0" borderId="140" xfId="0" applyNumberFormat="1" applyFont="1" applyFill="1" applyBorder="1" applyAlignment="1" applyProtection="1">
      <alignment horizontal="right" vertical="center"/>
      <protection hidden="1"/>
    </xf>
    <xf numFmtId="38" fontId="41" fillId="0" borderId="111" xfId="0" applyNumberFormat="1" applyFont="1" applyFill="1" applyBorder="1" applyAlignment="1" applyProtection="1">
      <alignment horizontal="right" vertical="center"/>
      <protection hidden="1"/>
    </xf>
    <xf numFmtId="38" fontId="41" fillId="0" borderId="110" xfId="0" applyNumberFormat="1" applyFont="1" applyFill="1" applyBorder="1" applyAlignment="1" applyProtection="1">
      <alignment horizontal="right" vertical="center"/>
      <protection hidden="1"/>
    </xf>
    <xf numFmtId="0" fontId="11" fillId="0" borderId="141" xfId="0" applyFont="1" applyFill="1" applyBorder="1" applyAlignment="1" applyProtection="1">
      <alignment horizontal="center" vertical="center" shrinkToFit="1"/>
      <protection hidden="1"/>
    </xf>
    <xf numFmtId="0" fontId="11" fillId="0" borderId="56"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6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1" fillId="0" borderId="91" xfId="0" applyNumberFormat="1" applyFont="1" applyFill="1" applyBorder="1" applyAlignment="1" applyProtection="1">
      <alignment horizontal="right" vertical="center"/>
      <protection hidden="1"/>
    </xf>
    <xf numFmtId="38" fontId="41" fillId="0" borderId="65" xfId="0" applyNumberFormat="1" applyFont="1" applyFill="1" applyBorder="1" applyAlignment="1" applyProtection="1">
      <alignment horizontal="right" vertical="center"/>
      <protection hidden="1"/>
    </xf>
    <xf numFmtId="38" fontId="41" fillId="0" borderId="22" xfId="0" applyNumberFormat="1" applyFont="1" applyFill="1" applyBorder="1" applyAlignment="1" applyProtection="1">
      <alignment horizontal="right" vertical="center"/>
      <protection hidden="1"/>
    </xf>
    <xf numFmtId="38" fontId="41" fillId="0" borderId="0" xfId="0" applyNumberFormat="1" applyFont="1" applyFill="1" applyBorder="1" applyAlignment="1" applyProtection="1">
      <alignment horizontal="right" vertical="center"/>
      <protection hidden="1"/>
    </xf>
    <xf numFmtId="38" fontId="41" fillId="0" borderId="8" xfId="0" applyNumberFormat="1" applyFont="1" applyFill="1" applyBorder="1" applyAlignment="1" applyProtection="1">
      <alignment horizontal="right" vertical="center"/>
      <protection hidden="1"/>
    </xf>
    <xf numFmtId="38" fontId="41" fillId="0" borderId="3" xfId="0" applyNumberFormat="1" applyFont="1" applyFill="1" applyBorder="1" applyAlignment="1" applyProtection="1">
      <alignment horizontal="right" vertical="center"/>
      <protection hidden="1"/>
    </xf>
    <xf numFmtId="0" fontId="23" fillId="0" borderId="55" xfId="0" applyFont="1" applyFill="1" applyBorder="1" applyAlignment="1" applyProtection="1">
      <alignment horizontal="center" vertical="center"/>
      <protection hidden="1"/>
    </xf>
    <xf numFmtId="0" fontId="23" fillId="0" borderId="56"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55" xfId="0" applyNumberFormat="1" applyFont="1" applyFill="1" applyBorder="1" applyAlignment="1" applyProtection="1">
      <alignment vertical="center"/>
      <protection hidden="1"/>
    </xf>
    <xf numFmtId="176" fontId="23" fillId="0" borderId="56"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3" fillId="0" borderId="56" xfId="0" applyNumberFormat="1" applyFont="1" applyFill="1" applyBorder="1" applyAlignment="1" applyProtection="1">
      <alignment vertical="center"/>
      <protection hidden="1"/>
    </xf>
    <xf numFmtId="38" fontId="24" fillId="0" borderId="139" xfId="0" applyNumberFormat="1" applyFont="1" applyFill="1" applyBorder="1" applyAlignment="1" applyProtection="1">
      <alignment horizontal="right" vertical="center"/>
      <protection hidden="1"/>
    </xf>
    <xf numFmtId="38" fontId="24" fillId="0" borderId="140" xfId="0" applyNumberFormat="1" applyFont="1" applyFill="1" applyBorder="1" applyAlignment="1" applyProtection="1">
      <alignment horizontal="right" vertical="center"/>
      <protection hidden="1"/>
    </xf>
    <xf numFmtId="0" fontId="11" fillId="0" borderId="89" xfId="0" applyFont="1" applyFill="1" applyBorder="1" applyAlignment="1" applyProtection="1">
      <alignment horizontal="center" vertical="center" wrapText="1"/>
      <protection hidden="1"/>
    </xf>
    <xf numFmtId="0" fontId="11" fillId="0" borderId="65"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0"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97" xfId="0" applyFont="1" applyFill="1" applyBorder="1" applyAlignment="1" applyProtection="1">
      <alignment horizontal="center" vertical="center"/>
      <protection hidden="1"/>
    </xf>
    <xf numFmtId="0" fontId="12" fillId="0" borderId="98"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2"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03" xfId="0" applyNumberFormat="1" applyFont="1" applyFill="1" applyBorder="1" applyAlignment="1" applyProtection="1">
      <alignment vertical="center"/>
      <protection hidden="1"/>
    </xf>
    <xf numFmtId="176" fontId="23" fillId="0" borderId="88"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76"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1" xfId="0" applyNumberFormat="1" applyFont="1" applyFill="1" applyBorder="1" applyAlignment="1" applyProtection="1">
      <alignment vertical="center"/>
      <protection hidden="1"/>
    </xf>
    <xf numFmtId="176" fontId="23" fillId="0" borderId="52" xfId="0" applyNumberFormat="1" applyFont="1" applyFill="1" applyBorder="1" applyAlignment="1" applyProtection="1">
      <alignment vertical="center"/>
      <protection hidden="1"/>
    </xf>
    <xf numFmtId="38" fontId="23" fillId="0" borderId="77" xfId="0" applyNumberFormat="1" applyFont="1" applyFill="1" applyBorder="1" applyAlignment="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Fill="1" applyBorder="1" applyAlignment="1" applyProtection="1">
      <alignment horizontal="right" vertical="center"/>
      <protection hidden="1"/>
    </xf>
    <xf numFmtId="38" fontId="24" fillId="0" borderId="65" xfId="0" applyNumberFormat="1" applyFont="1" applyFill="1" applyBorder="1" applyAlignment="1" applyProtection="1">
      <alignment horizontal="right" vertical="center"/>
      <protection hidden="1"/>
    </xf>
    <xf numFmtId="0" fontId="41" fillId="0" borderId="65" xfId="0" applyFont="1" applyFill="1" applyBorder="1" applyAlignment="1" applyProtection="1">
      <alignment horizontal="right" vertical="center"/>
      <protection hidden="1"/>
    </xf>
    <xf numFmtId="0" fontId="11" fillId="0" borderId="65" xfId="0" applyFont="1" applyFill="1" applyBorder="1" applyAlignment="1" applyProtection="1">
      <alignment horizontal="center" vertical="center"/>
      <protection hidden="1"/>
    </xf>
    <xf numFmtId="0" fontId="18" fillId="0" borderId="91" xfId="0" applyFont="1" applyFill="1" applyBorder="1" applyAlignment="1" applyProtection="1">
      <alignment horizontal="center" vertical="center"/>
      <protection hidden="1"/>
    </xf>
    <xf numFmtId="0" fontId="18" fillId="0" borderId="65" xfId="0" applyFont="1" applyFill="1" applyBorder="1" applyAlignment="1" applyProtection="1">
      <alignment horizontal="center" vertical="center"/>
      <protection hidden="1"/>
    </xf>
    <xf numFmtId="176" fontId="23" fillId="0" borderId="91"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0" fontId="12" fillId="0" borderId="64"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38" fontId="23" fillId="0" borderId="65" xfId="0" applyNumberFormat="1" applyFont="1" applyFill="1" applyBorder="1" applyAlignment="1" applyProtection="1">
      <alignment vertical="center"/>
      <protection hidden="1"/>
    </xf>
    <xf numFmtId="49" fontId="17" fillId="0" borderId="142" xfId="0" applyNumberFormat="1" applyFont="1" applyFill="1" applyBorder="1" applyAlignment="1" applyProtection="1">
      <alignment horizontal="center" vertical="center" shrinkToFit="1"/>
      <protection locked="0"/>
    </xf>
    <xf numFmtId="49" fontId="17" fillId="0" borderId="143" xfId="0" applyNumberFormat="1" applyFont="1" applyFill="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Fill="1" applyBorder="1" applyAlignment="1" applyProtection="1">
      <alignment horizontal="center" vertical="center" shrinkToFit="1"/>
      <protection locked="0"/>
    </xf>
    <xf numFmtId="49" fontId="17" fillId="0" borderId="145" xfId="0" applyNumberFormat="1" applyFont="1" applyFill="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0" fontId="17" fillId="7" borderId="73" xfId="80" applyNumberFormat="1" applyFont="1" applyBorder="1" applyAlignment="1" applyProtection="1">
      <alignment horizontal="center" vertical="center" wrapText="1"/>
      <protection hidden="1"/>
    </xf>
    <xf numFmtId="38" fontId="18" fillId="0" borderId="146" xfId="10" applyNumberFormat="1" applyFont="1" applyFill="1" applyBorder="1" applyAlignment="1" applyProtection="1">
      <alignment horizontal="right" vertical="center" shrinkToFit="1"/>
      <protection locked="0"/>
    </xf>
    <xf numFmtId="38" fontId="18" fillId="0" borderId="110"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09" xfId="0" applyNumberFormat="1" applyFont="1" applyFill="1" applyBorder="1" applyAlignment="1" applyProtection="1">
      <alignment horizontal="center" vertical="center" shrinkToFit="1"/>
      <protection hidden="1"/>
    </xf>
    <xf numFmtId="49" fontId="17" fillId="0" borderId="110" xfId="0" applyNumberFormat="1" applyFont="1" applyFill="1" applyBorder="1" applyAlignment="1" applyProtection="1">
      <alignment horizontal="center" vertical="center" shrinkToFit="1"/>
      <protection hidden="1"/>
    </xf>
    <xf numFmtId="49" fontId="17" fillId="0" borderId="138" xfId="0" applyNumberFormat="1" applyFont="1" applyFill="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Fill="1" applyBorder="1" applyAlignment="1" applyProtection="1">
      <alignment horizontal="center" vertical="center"/>
      <protection locked="0"/>
    </xf>
    <xf numFmtId="0" fontId="18" fillId="0" borderId="146" xfId="0" applyFont="1" applyFill="1" applyBorder="1" applyAlignment="1" applyProtection="1">
      <alignment horizontal="center" vertical="center"/>
      <protection locked="0"/>
    </xf>
    <xf numFmtId="38" fontId="18" fillId="0" borderId="146" xfId="0" applyNumberFormat="1" applyFont="1" applyFill="1" applyBorder="1" applyAlignment="1" applyProtection="1">
      <alignment horizontal="right" vertical="center"/>
      <protection hidden="1"/>
    </xf>
    <xf numFmtId="38" fontId="18" fillId="0" borderId="110"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4" borderId="84" xfId="0" applyFont="1" applyFill="1" applyBorder="1" applyAlignment="1" applyProtection="1">
      <alignment horizontal="center" vertical="center"/>
      <protection hidden="1"/>
    </xf>
    <xf numFmtId="49" fontId="17" fillId="0" borderId="89" xfId="0" applyNumberFormat="1" applyFont="1" applyFill="1" applyBorder="1" applyAlignment="1" applyProtection="1">
      <alignment horizontal="center" vertical="center" shrinkToFit="1"/>
      <protection hidden="1"/>
    </xf>
    <xf numFmtId="49" fontId="17" fillId="0" borderId="65"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0"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38" fontId="23" fillId="0" borderId="109" xfId="0" applyNumberFormat="1" applyFont="1" applyFill="1" applyBorder="1" applyAlignment="1" applyProtection="1">
      <alignment horizontal="right" vertical="center"/>
      <protection hidden="1"/>
    </xf>
    <xf numFmtId="38" fontId="23" fillId="0" borderId="110" xfId="0" applyNumberFormat="1" applyFont="1" applyFill="1" applyBorder="1" applyAlignment="1" applyProtection="1">
      <alignment horizontal="right" vertical="center"/>
      <protection hidden="1"/>
    </xf>
    <xf numFmtId="0" fontId="17" fillId="0" borderId="147" xfId="0" applyFont="1" applyFill="1" applyBorder="1" applyAlignment="1" applyProtection="1">
      <alignment horizontal="center" vertical="center"/>
      <protection hidden="1"/>
    </xf>
    <xf numFmtId="0" fontId="17" fillId="0" borderId="140"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NumberFormat="1" applyFont="1" applyBorder="1" applyAlignment="1" applyProtection="1">
      <alignment vertical="center" shrinkToFit="1"/>
      <protection locked="0"/>
    </xf>
    <xf numFmtId="38" fontId="18" fillId="0" borderId="56"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38" fontId="24" fillId="0" borderId="110"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7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1" xfId="10" applyNumberFormat="1" applyFont="1" applyFill="1" applyBorder="1" applyAlignment="1" applyProtection="1">
      <alignment vertical="center" shrinkToFit="1"/>
      <protection hidden="1"/>
    </xf>
    <xf numFmtId="38" fontId="17" fillId="0" borderId="152" xfId="10" applyNumberFormat="1" applyFont="1" applyFill="1" applyBorder="1" applyAlignment="1" applyProtection="1">
      <alignment vertical="center" shrinkToFit="1"/>
      <protection hidden="1"/>
    </xf>
    <xf numFmtId="38" fontId="17" fillId="0" borderId="153" xfId="10" applyNumberFormat="1" applyFont="1" applyFill="1" applyBorder="1" applyAlignment="1" applyProtection="1">
      <alignment vertical="center" shrinkToFit="1"/>
      <protection hidden="1"/>
    </xf>
    <xf numFmtId="38" fontId="18" fillId="0" borderId="76"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84" xfId="0" applyFont="1" applyFill="1" applyBorder="1" applyAlignment="1" applyProtection="1">
      <alignment horizontal="center" vertical="center" wrapText="1"/>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38" fontId="18" fillId="0" borderId="123" xfId="10" applyFont="1" applyFill="1" applyBorder="1" applyAlignment="1" applyProtection="1">
      <alignment vertical="center" shrinkToFit="1"/>
      <protection locked="0"/>
    </xf>
    <xf numFmtId="38" fontId="18" fillId="0" borderId="106" xfId="10" applyFont="1" applyFill="1" applyBorder="1" applyAlignment="1" applyProtection="1">
      <alignment vertical="center" shrinkToFit="1"/>
      <protection locked="0"/>
    </xf>
    <xf numFmtId="38" fontId="18" fillId="0" borderId="162" xfId="10" applyFont="1" applyFill="1" applyBorder="1" applyAlignment="1" applyProtection="1">
      <alignment vertical="center" shrinkToFit="1"/>
      <protection locked="0"/>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0" fontId="17" fillId="7" borderId="73" xfId="0" applyFont="1" applyFill="1" applyBorder="1" applyAlignment="1" applyProtection="1">
      <alignment horizontal="center" vertical="center" wrapText="1"/>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05"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22" fillId="5" borderId="0" xfId="78" applyBorder="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4" xfId="0" applyFont="1" applyFill="1" applyBorder="1" applyAlignment="1" applyProtection="1">
      <alignment horizontal="center" vertical="center"/>
      <protection hidden="1"/>
    </xf>
    <xf numFmtId="0" fontId="17" fillId="2" borderId="5"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7" fillId="2" borderId="171" xfId="0" applyFont="1" applyFill="1" applyBorder="1" applyAlignment="1" applyProtection="1">
      <alignment vertical="center"/>
      <protection hidden="1"/>
    </xf>
    <xf numFmtId="0" fontId="17" fillId="2" borderId="172" xfId="0" applyFont="1" applyFill="1" applyBorder="1" applyAlignment="1" applyProtection="1">
      <alignment vertical="center"/>
      <protection hidden="1"/>
    </xf>
    <xf numFmtId="0" fontId="17" fillId="2" borderId="175" xfId="0" applyFont="1" applyFill="1" applyBorder="1" applyAlignment="1" applyProtection="1">
      <alignment vertical="center"/>
      <protection hidden="1"/>
    </xf>
    <xf numFmtId="0" fontId="17" fillId="2" borderId="97" xfId="0" applyFont="1" applyFill="1" applyBorder="1" applyAlignment="1" applyProtection="1">
      <alignment horizontal="center" vertical="center"/>
      <protection hidden="1"/>
    </xf>
    <xf numFmtId="0" fontId="17" fillId="2" borderId="179" xfId="0" applyFont="1" applyFill="1" applyBorder="1" applyAlignment="1" applyProtection="1">
      <alignment horizontal="center" vertical="center"/>
      <protection hidden="1"/>
    </xf>
    <xf numFmtId="0" fontId="17" fillId="7" borderId="67" xfId="0" applyFont="1" applyFill="1" applyBorder="1" applyAlignment="1" applyProtection="1">
      <alignment horizontal="center" vertical="center"/>
      <protection hidden="1"/>
    </xf>
    <xf numFmtId="0" fontId="17" fillId="7" borderId="163" xfId="0" applyFont="1" applyFill="1" applyBorder="1" applyAlignment="1" applyProtection="1">
      <alignment horizontal="center" vertical="center"/>
      <protection hidden="1"/>
    </xf>
    <xf numFmtId="0" fontId="18" fillId="0" borderId="164"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8" fillId="0" borderId="69" xfId="0" applyFont="1" applyFill="1" applyBorder="1" applyAlignment="1" applyProtection="1">
      <alignment horizontal="center" vertical="center" shrinkToFit="1"/>
      <protection locked="0"/>
    </xf>
    <xf numFmtId="0" fontId="11" fillId="7" borderId="176" xfId="0" applyFont="1" applyFill="1" applyBorder="1" applyAlignment="1" applyProtection="1">
      <alignment horizontal="center" vertical="center"/>
      <protection hidden="1"/>
    </xf>
    <xf numFmtId="0" fontId="11" fillId="7" borderId="177" xfId="0" applyFont="1" applyFill="1" applyBorder="1" applyAlignment="1" applyProtection="1">
      <alignment horizontal="center" vertical="center"/>
      <protection hidden="1"/>
    </xf>
    <xf numFmtId="0" fontId="17" fillId="2" borderId="167" xfId="0" applyFont="1" applyFill="1" applyBorder="1" applyAlignment="1" applyProtection="1">
      <alignment horizontal="center" vertical="center"/>
      <protection hidden="1"/>
    </xf>
    <xf numFmtId="0" fontId="17" fillId="2" borderId="178" xfId="0" applyFont="1" applyFill="1" applyBorder="1" applyAlignment="1" applyProtection="1">
      <alignment horizontal="center" vertical="center"/>
      <protection hidden="1"/>
    </xf>
    <xf numFmtId="0" fontId="17" fillId="6" borderId="66" xfId="0" applyFont="1" applyFill="1" applyBorder="1" applyAlignment="1" applyProtection="1">
      <alignment horizontal="center" vertical="center" wrapText="1"/>
      <protection hidden="1"/>
    </xf>
    <xf numFmtId="0" fontId="17" fillId="6" borderId="67" xfId="0" applyFont="1" applyFill="1" applyBorder="1" applyAlignment="1" applyProtection="1">
      <alignment horizontal="center" vertical="center" wrapText="1"/>
      <protection hidden="1"/>
    </xf>
    <xf numFmtId="0" fontId="17" fillId="6" borderId="163" xfId="0" applyFont="1" applyFill="1" applyBorder="1" applyAlignment="1" applyProtection="1">
      <alignment horizontal="center" vertical="center" wrapText="1"/>
      <protection hidden="1"/>
    </xf>
    <xf numFmtId="0" fontId="18" fillId="0" borderId="164" xfId="0" applyFont="1" applyFill="1" applyBorder="1" applyAlignment="1" applyProtection="1">
      <alignment horizontal="center" vertical="center" wrapText="1"/>
      <protection hidden="1"/>
    </xf>
    <xf numFmtId="0" fontId="18" fillId="0" borderId="67" xfId="0" applyFont="1" applyFill="1" applyBorder="1" applyAlignment="1" applyProtection="1">
      <alignment horizontal="center" vertical="center" wrapText="1"/>
      <protection hidden="1"/>
    </xf>
    <xf numFmtId="0" fontId="18" fillId="0" borderId="69" xfId="0" applyFont="1" applyFill="1" applyBorder="1" applyAlignment="1" applyProtection="1">
      <alignment horizontal="center" vertical="center" wrapText="1"/>
      <protection hidden="1"/>
    </xf>
    <xf numFmtId="0" fontId="17" fillId="2" borderId="168" xfId="0" applyFont="1" applyFill="1" applyBorder="1" applyAlignment="1" applyProtection="1">
      <alignment horizontal="center" vertical="center"/>
      <protection hidden="1"/>
    </xf>
    <xf numFmtId="0" fontId="17" fillId="2" borderId="161" xfId="0" applyFont="1" applyFill="1" applyBorder="1" applyAlignment="1" applyProtection="1">
      <alignment horizontal="center" vertical="center"/>
      <protection hidden="1"/>
    </xf>
    <xf numFmtId="0" fontId="17" fillId="2" borderId="16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0" fontId="17" fillId="2" borderId="47" xfId="0" applyFont="1" applyFill="1" applyBorder="1" applyAlignment="1" applyProtection="1">
      <alignment vertical="center"/>
      <protection hidden="1"/>
    </xf>
    <xf numFmtId="0" fontId="17" fillId="2" borderId="18" xfId="0" applyFont="1" applyFill="1" applyBorder="1" applyAlignment="1" applyProtection="1">
      <alignment vertical="center"/>
      <protection hidden="1"/>
    </xf>
    <xf numFmtId="0" fontId="17" fillId="2" borderId="173" xfId="0" applyFont="1" applyFill="1" applyBorder="1" applyAlignment="1" applyProtection="1">
      <alignment vertical="center"/>
      <protection hidden="1"/>
    </xf>
    <xf numFmtId="0" fontId="11" fillId="2" borderId="7"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7" borderId="180" xfId="0" applyFont="1" applyFill="1" applyBorder="1" applyAlignment="1" applyProtection="1">
      <alignment horizontal="center" vertical="center"/>
      <protection hidden="1"/>
    </xf>
    <xf numFmtId="0" fontId="11" fillId="7" borderId="166" xfId="0" applyFont="1" applyFill="1" applyBorder="1" applyAlignment="1" applyProtection="1">
      <alignment horizontal="center" vertical="center"/>
      <protection hidden="1"/>
    </xf>
    <xf numFmtId="0" fontId="11" fillId="7" borderId="182" xfId="0" applyFont="1" applyFill="1" applyBorder="1" applyAlignment="1" applyProtection="1">
      <alignment horizontal="center" vertical="center"/>
      <protection hidden="1"/>
    </xf>
    <xf numFmtId="0" fontId="11" fillId="2" borderId="165" xfId="0" applyFont="1" applyFill="1" applyBorder="1" applyAlignment="1" applyProtection="1">
      <alignment horizontal="center" vertical="center" shrinkToFit="1"/>
      <protection locked="0"/>
    </xf>
    <xf numFmtId="0" fontId="11" fillId="2" borderId="166" xfId="0" applyFont="1" applyFill="1" applyBorder="1" applyAlignment="1" applyProtection="1">
      <alignment horizontal="center" vertical="center" shrinkToFit="1"/>
      <protection locked="0"/>
    </xf>
    <xf numFmtId="0" fontId="11" fillId="2" borderId="167"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86" xfId="0" applyFont="1" applyFill="1" applyBorder="1" applyAlignment="1" applyProtection="1">
      <alignment horizontal="center" vertical="center" shrinkToFit="1"/>
      <protection locked="0"/>
    </xf>
    <xf numFmtId="0" fontId="11" fillId="7" borderId="147" xfId="0" applyFont="1" applyFill="1" applyBorder="1" applyAlignment="1" applyProtection="1">
      <alignment horizontal="center" vertical="center"/>
      <protection hidden="1"/>
    </xf>
    <xf numFmtId="0" fontId="11" fillId="7" borderId="140" xfId="0" applyFont="1" applyFill="1" applyBorder="1" applyAlignment="1" applyProtection="1">
      <alignment horizontal="center" vertical="center"/>
      <protection hidden="1"/>
    </xf>
    <xf numFmtId="0" fontId="11" fillId="7" borderId="184" xfId="0" applyFont="1" applyFill="1" applyBorder="1" applyAlignment="1" applyProtection="1">
      <alignment horizontal="center" vertical="center"/>
      <protection hidden="1"/>
    </xf>
    <xf numFmtId="0" fontId="11" fillId="2" borderId="187" xfId="0" applyFont="1" applyFill="1" applyBorder="1" applyAlignment="1" applyProtection="1">
      <alignment horizontal="center" vertical="center" shrinkToFit="1"/>
      <protection locked="0"/>
    </xf>
    <xf numFmtId="0" fontId="11" fillId="2" borderId="140"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center" vertical="center" shrinkToFit="1"/>
      <protection hidden="1"/>
    </xf>
    <xf numFmtId="0" fontId="11" fillId="7" borderId="181" xfId="0" applyFont="1" applyFill="1" applyBorder="1" applyAlignment="1" applyProtection="1">
      <alignment horizontal="center" vertical="center"/>
      <protection hidden="1"/>
    </xf>
    <xf numFmtId="0" fontId="11" fillId="7" borderId="6" xfId="0" applyFont="1" applyFill="1" applyBorder="1" applyAlignment="1" applyProtection="1">
      <alignment horizontal="center" vertical="center"/>
      <protection hidden="1"/>
    </xf>
    <xf numFmtId="0" fontId="11" fillId="7" borderId="183"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15" fillId="3" borderId="6" xfId="0" applyNumberFormat="1"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NumberFormat="1" applyFont="1" applyFill="1" applyBorder="1" applyAlignment="1" applyProtection="1">
      <alignment horizontal="left" vertical="center" indent="4" shrinkToFit="1"/>
      <protection hidden="1"/>
    </xf>
    <xf numFmtId="0" fontId="36" fillId="3" borderId="10" xfId="0" applyNumberFormat="1" applyFont="1" applyFill="1" applyBorder="1" applyAlignment="1" applyProtection="1">
      <alignment horizontal="left" vertical="center" indent="4" shrinkToFit="1"/>
      <protection hidden="1"/>
    </xf>
    <xf numFmtId="0" fontId="29" fillId="3" borderId="1" xfId="0" applyNumberFormat="1" applyFont="1" applyFill="1" applyBorder="1" applyAlignment="1" applyProtection="1">
      <alignment horizontal="left" vertical="center" indent="4" shrinkToFit="1"/>
      <protection hidden="1"/>
    </xf>
    <xf numFmtId="0" fontId="29" fillId="3" borderId="6" xfId="0" applyNumberFormat="1" applyFont="1" applyFill="1" applyBorder="1" applyAlignment="1" applyProtection="1">
      <alignment horizontal="left" vertical="center" indent="4" shrinkToFit="1"/>
      <protection hidden="1"/>
    </xf>
    <xf numFmtId="0" fontId="29" fillId="3" borderId="2" xfId="0" applyNumberFormat="1"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NumberFormat="1" applyFont="1" applyAlignment="1" applyProtection="1">
      <alignment horizontal="center" vertical="center" shrinkToFit="1"/>
      <protection hidden="1"/>
    </xf>
    <xf numFmtId="0" fontId="29" fillId="0" borderId="0" xfId="0" applyNumberFormat="1" applyFont="1" applyAlignment="1" applyProtection="1">
      <alignment horizontal="left" vertical="center" shrinkToFit="1"/>
      <protection hidden="1"/>
    </xf>
    <xf numFmtId="0" fontId="29" fillId="0" borderId="0" xfId="0" applyNumberFormat="1" applyFont="1" applyFill="1" applyAlignment="1" applyProtection="1">
      <alignment horizontal="center" vertical="center"/>
      <protection hidden="1"/>
    </xf>
    <xf numFmtId="0" fontId="15" fillId="0" borderId="0" xfId="0" applyNumberFormat="1" applyFont="1" applyFill="1" applyBorder="1" applyAlignment="1" applyProtection="1">
      <alignment shrinkToFit="1"/>
      <protection hidden="1"/>
    </xf>
    <xf numFmtId="0" fontId="15" fillId="0" borderId="0" xfId="0" applyNumberFormat="1" applyFont="1" applyFill="1" applyBorder="1" applyAlignment="1" applyProtection="1">
      <alignment vertical="center" shrinkToFit="1"/>
      <protection hidden="1"/>
    </xf>
    <xf numFmtId="0" fontId="29" fillId="0" borderId="0" xfId="0" applyFont="1" applyFill="1" applyAlignment="1" applyProtection="1">
      <alignment horizontal="left" vertical="center" shrinkToFit="1"/>
      <protection hidden="1"/>
    </xf>
    <xf numFmtId="0" fontId="36" fillId="0" borderId="0" xfId="0" applyFont="1" applyFill="1" applyAlignment="1" applyProtection="1">
      <alignment horizontal="left" vertical="center" shrinkToFit="1"/>
      <protection hidden="1"/>
    </xf>
    <xf numFmtId="0" fontId="15" fillId="2" borderId="0" xfId="0" applyNumberFormat="1" applyFont="1" applyFill="1" applyBorder="1" applyAlignment="1" applyProtection="1">
      <alignment horizont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61384</xdr:colOff>
      <xdr:row>11</xdr:row>
      <xdr:rowOff>228600</xdr:rowOff>
    </xdr:from>
    <xdr:ext cx="5760000" cy="525478"/>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51384" y="2658533"/>
          <a:ext cx="5760000" cy="525478"/>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a:t>
          </a:r>
          <a:r>
            <a:rPr kumimoji="1" lang="ja-JP" altLang="en-US" sz="1400" b="0" u="none">
              <a:solidFill>
                <a:srgbClr val="FF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rgbClr val="FF0000"/>
              </a:solidFill>
              <a:latin typeface="HGｺﾞｼｯｸM" panose="020B0609000000000000" pitchFamily="49" charset="-128"/>
              <a:ea typeface="HGｺﾞｼｯｸM" panose="020B0609000000000000" pitchFamily="49" charset="-128"/>
            </a:rPr>
            <a:t>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48</xdr:row>
      <xdr:rowOff>216963</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249958" y="14356296"/>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1/7</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1/11</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1/11</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1/7</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1/4</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1/7</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261865" y="21184244"/>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2022</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26728</xdr:colOff>
      <xdr:row>32</xdr:row>
      <xdr:rowOff>201083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10229061" y="9514416"/>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・交付申請書に記入した地域区分を記入してください。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建材の補助対象経費の欄に見積書による補助対象経費を記入してください。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37</xdr:row>
      <xdr:rowOff>464130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7242607"/>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41</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20</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34</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41</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18</xdr:row>
      <xdr:rowOff>215438</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242165"/>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0</xdr:colOff>
      <xdr:row>3</xdr:row>
      <xdr:rowOff>138548</xdr:rowOff>
    </xdr:from>
    <xdr:ext cx="7200000" cy="510418"/>
    <xdr:sp macro="" textlink="">
      <xdr:nvSpPr>
        <xdr:cNvPr id="5" name="吹き出し: 四角形 4">
          <a:extLst>
            <a:ext uri="{FF2B5EF4-FFF2-40B4-BE49-F238E27FC236}">
              <a16:creationId xmlns:a16="http://schemas.microsoft.com/office/drawing/2014/main" id="{9F9A8DE7-2EA6-489D-8CC9-9623A5BD8DCD}"/>
            </a:ext>
          </a:extLst>
        </xdr:cNvPr>
        <xdr:cNvSpPr/>
      </xdr:nvSpPr>
      <xdr:spPr>
        <a:xfrm>
          <a:off x="14214764" y="997530"/>
          <a:ext cx="7200000" cy="510418"/>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238294</xdr:colOff>
      <xdr:row>7</xdr:row>
      <xdr:rowOff>135086</xdr:rowOff>
    </xdr:from>
    <xdr:ext cx="7200000" cy="1402769"/>
    <xdr:sp macro="" textlink="">
      <xdr:nvSpPr>
        <xdr:cNvPr id="6" name="吹き出し: 四角形 5">
          <a:extLst>
            <a:ext uri="{FF2B5EF4-FFF2-40B4-BE49-F238E27FC236}">
              <a16:creationId xmlns:a16="http://schemas.microsoft.com/office/drawing/2014/main" id="{D99B6D70-FF8E-4E96-A19E-35DB63EB6B4B}"/>
            </a:ext>
          </a:extLst>
        </xdr:cNvPr>
        <xdr:cNvSpPr/>
      </xdr:nvSpPr>
      <xdr:spPr>
        <a:xfrm>
          <a:off x="14203676" y="2033159"/>
          <a:ext cx="7200000" cy="1402769"/>
        </a:xfrm>
        <a:prstGeom prst="wedgeRectCallout">
          <a:avLst>
            <a:gd name="adj1" fmla="val -54354"/>
            <a:gd name="adj2" fmla="val -221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15242</xdr:colOff>
      <xdr:row>14</xdr:row>
      <xdr:rowOff>277093</xdr:rowOff>
    </xdr:from>
    <xdr:ext cx="7200000" cy="720433"/>
    <xdr:sp macro="" textlink="">
      <xdr:nvSpPr>
        <xdr:cNvPr id="7" name="吹き出し: 四角形 6">
          <a:extLst>
            <a:ext uri="{FF2B5EF4-FFF2-40B4-BE49-F238E27FC236}">
              <a16:creationId xmlns:a16="http://schemas.microsoft.com/office/drawing/2014/main" id="{0AE35BA5-C92F-458E-B4BB-1E5313A252F0}"/>
            </a:ext>
          </a:extLst>
        </xdr:cNvPr>
        <xdr:cNvSpPr/>
      </xdr:nvSpPr>
      <xdr:spPr>
        <a:xfrm>
          <a:off x="14230006" y="4779820"/>
          <a:ext cx="7200000" cy="720433"/>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・改修後の建物の全景写真を貼り付けてください。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58190</xdr:colOff>
      <xdr:row>5</xdr:row>
      <xdr:rowOff>62350</xdr:rowOff>
    </xdr:from>
    <xdr:ext cx="7200000" cy="510418"/>
    <xdr:sp macro="" textlink="">
      <xdr:nvSpPr>
        <xdr:cNvPr id="2" name="吹き出し: 四角形 1">
          <a:extLst>
            <a:ext uri="{FF2B5EF4-FFF2-40B4-BE49-F238E27FC236}">
              <a16:creationId xmlns:a16="http://schemas.microsoft.com/office/drawing/2014/main" id="{BC78EBE7-2DB5-4F89-B083-1499B2B51269}"/>
            </a:ext>
          </a:extLst>
        </xdr:cNvPr>
        <xdr:cNvSpPr/>
      </xdr:nvSpPr>
      <xdr:spPr>
        <a:xfrm>
          <a:off x="14023572" y="1350823"/>
          <a:ext cx="7200000" cy="510418"/>
        </a:xfrm>
        <a:prstGeom prst="wedgeRectCallout">
          <a:avLst>
            <a:gd name="adj1" fmla="val -56927"/>
            <a:gd name="adj2" fmla="val -533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61647</xdr:colOff>
      <xdr:row>8</xdr:row>
      <xdr:rowOff>138547</xdr:rowOff>
    </xdr:from>
    <xdr:ext cx="7200000" cy="1731815"/>
    <xdr:sp macro="" textlink="">
      <xdr:nvSpPr>
        <xdr:cNvPr id="3" name="吹き出し: 四角形 2">
          <a:extLst>
            <a:ext uri="{FF2B5EF4-FFF2-40B4-BE49-F238E27FC236}">
              <a16:creationId xmlns:a16="http://schemas.microsoft.com/office/drawing/2014/main" id="{DF8AEA4D-058C-4B93-A486-88D7BE6AA478}"/>
            </a:ext>
          </a:extLst>
        </xdr:cNvPr>
        <xdr:cNvSpPr/>
      </xdr:nvSpPr>
      <xdr:spPr>
        <a:xfrm>
          <a:off x="15578738" y="2372592"/>
          <a:ext cx="7200000" cy="1731815"/>
        </a:xfrm>
        <a:prstGeom prst="wedgeRectCallout">
          <a:avLst>
            <a:gd name="adj1" fmla="val -55124"/>
            <a:gd name="adj2" fmla="val -14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56805</xdr:colOff>
      <xdr:row>15</xdr:row>
      <xdr:rowOff>170588</xdr:rowOff>
    </xdr:from>
    <xdr:ext cx="7200000" cy="937776"/>
    <xdr:sp macro="" textlink="">
      <xdr:nvSpPr>
        <xdr:cNvPr id="4" name="吹き出し: 四角形 3">
          <a:extLst>
            <a:ext uri="{FF2B5EF4-FFF2-40B4-BE49-F238E27FC236}">
              <a16:creationId xmlns:a16="http://schemas.microsoft.com/office/drawing/2014/main" id="{D2546C9D-EF47-4447-9753-4D0ECE00BB4B}"/>
            </a:ext>
          </a:extLst>
        </xdr:cNvPr>
        <xdr:cNvSpPr/>
      </xdr:nvSpPr>
      <xdr:spPr>
        <a:xfrm>
          <a:off x="14022187" y="5185933"/>
          <a:ext cx="7200000" cy="937776"/>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「補助事業の手引き」を確認の上、撮影してください。</a:t>
          </a:r>
        </a:p>
      </xdr:txBody>
    </xdr:sp>
    <xdr:clientData/>
  </xdr:oneCellAnchor>
  <xdr:twoCellAnchor>
    <xdr:from>
      <xdr:col>56</xdr:col>
      <xdr:colOff>2769</xdr:colOff>
      <xdr:row>0</xdr:row>
      <xdr:rowOff>225136</xdr:rowOff>
    </xdr:from>
    <xdr:to>
      <xdr:col>84</xdr:col>
      <xdr:colOff>220078</xdr:colOff>
      <xdr:row>4</xdr:row>
      <xdr:rowOff>86591</xdr:rowOff>
    </xdr:to>
    <xdr:sp macro="" textlink="">
      <xdr:nvSpPr>
        <xdr:cNvPr id="5" name="正方形/長方形 4">
          <a:extLst>
            <a:ext uri="{FF2B5EF4-FFF2-40B4-BE49-F238E27FC236}">
              <a16:creationId xmlns:a16="http://schemas.microsoft.com/office/drawing/2014/main" id="{9D156ACF-09EA-4F69-BE37-07726FF39CA8}"/>
            </a:ext>
          </a:extLst>
        </xdr:cNvPr>
        <xdr:cNvSpPr/>
      </xdr:nvSpPr>
      <xdr:spPr>
        <a:xfrm>
          <a:off x="13968151" y="225136"/>
          <a:ext cx="7200000" cy="87283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election sqref="A1:XFD1048576"/>
    </sheetView>
  </sheetViews>
  <sheetFormatPr defaultColWidth="9" defaultRowHeight="13"/>
  <cols>
    <col min="1" max="16384" width="9" style="337"/>
  </cols>
  <sheetData/>
  <sheetProtection algorithmName="SHA-512" hashValue="YJN2fHpDv4CJsOemOGmUo7Oj4wWLnvG0exkM0iEg18l/ioNlTIRjgDB/fa+9TkoTtmWdPSKE2DuIjZlNYiZYaw==" saltValue="iurwMEzEfhMwgePN6FXS8g==" spinCount="100000" sheet="1" objects="1" scenarios="1"/>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dimension ref="A2:CO78"/>
  <sheetViews>
    <sheetView showGridLines="0" view="pageBreakPreview" zoomScale="80" zoomScaleNormal="100" zoomScaleSheetLayoutView="80" workbookViewId="0">
      <selection activeCell="A33" sqref="A33:CN3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256</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tr">
        <f>'様式第8｜完了実績報告書'!$BZ$2</f>
        <v>事業番号</v>
      </c>
      <c r="CA2" s="1234" t="str">
        <f>IF('様式第8｜完了実績報告書'!$CA$2&lt;&gt;"", '様式第8｜完了実績報告書'!$CA$2, "")</f>
        <v/>
      </c>
      <c r="CB2" s="1234"/>
      <c r="CC2" s="1234"/>
      <c r="CD2" s="1234"/>
      <c r="CE2" s="1234"/>
      <c r="CF2" s="1234"/>
      <c r="CG2" s="1234"/>
      <c r="CH2" s="1234"/>
      <c r="CI2" s="1234"/>
      <c r="CJ2" s="1234"/>
      <c r="CK2" s="1234"/>
      <c r="CL2" s="1234"/>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264"/>
      <c r="CA3" s="1235"/>
      <c r="CB3" s="1235"/>
      <c r="CC3" s="1235"/>
      <c r="CD3" s="1235"/>
      <c r="CE3" s="1235"/>
      <c r="CF3" s="1235"/>
      <c r="CG3" s="1235"/>
      <c r="CH3" s="1235"/>
      <c r="CI3" s="1235"/>
      <c r="CJ3" s="1235"/>
      <c r="CK3" s="1235"/>
      <c r="CL3" s="1235"/>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8"/>
      <c r="BQ5" s="338"/>
      <c r="BR5" s="338"/>
      <c r="BS5" s="338"/>
      <c r="BT5" s="339"/>
      <c r="BU5" s="339"/>
      <c r="BV5" s="339"/>
      <c r="BW5" s="339"/>
      <c r="BX5" s="339"/>
      <c r="BY5" s="338" t="s">
        <v>9</v>
      </c>
      <c r="BZ5" s="338"/>
      <c r="CA5" s="339"/>
      <c r="CB5" s="339"/>
      <c r="CC5" s="339"/>
      <c r="CD5" s="339"/>
      <c r="CE5" s="339"/>
      <c r="CF5" s="338" t="s">
        <v>8</v>
      </c>
      <c r="CG5" s="338"/>
      <c r="CH5" s="339"/>
      <c r="CI5" s="339"/>
      <c r="CJ5" s="339"/>
      <c r="CK5" s="339"/>
      <c r="CL5" s="339"/>
      <c r="CM5" s="338" t="s">
        <v>7</v>
      </c>
      <c r="CN5" s="338"/>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284"/>
      <c r="AK6" s="284"/>
      <c r="AL6" s="68"/>
      <c r="AM6" s="68"/>
      <c r="AN6" s="68"/>
      <c r="AO6" s="68"/>
      <c r="AP6" s="68"/>
      <c r="AQ6" s="68"/>
      <c r="AR6" s="68"/>
      <c r="BK6" s="68"/>
      <c r="BL6" s="68"/>
      <c r="BM6" s="68"/>
      <c r="BN6" s="284"/>
      <c r="BO6" s="284"/>
      <c r="BP6" s="284"/>
      <c r="BQ6" s="284"/>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204</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205</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2" t="s">
        <v>207</v>
      </c>
      <c r="AK11" s="342"/>
      <c r="AL11" s="342"/>
      <c r="AM11" s="342"/>
      <c r="AN11" s="342"/>
      <c r="AO11" s="342"/>
      <c r="AP11" s="342"/>
      <c r="AQ11" s="342"/>
      <c r="AR11" s="342"/>
      <c r="AS11" s="85"/>
      <c r="AT11" s="343" t="s">
        <v>25</v>
      </c>
      <c r="AU11" s="343"/>
      <c r="AV11" s="343"/>
      <c r="AW11" s="343"/>
      <c r="AX11" s="343"/>
      <c r="AY11" s="343"/>
      <c r="AZ11" s="343"/>
      <c r="BA11" s="343"/>
      <c r="BB11" s="343"/>
      <c r="BC11" s="343"/>
      <c r="BD11" s="1236" t="str">
        <f>IF('様式第8｜完了実績報告書'!$BD$11&lt;&gt;"", '様式第8｜完了実績報告書'!$BD$11, "")</f>
        <v/>
      </c>
      <c r="BE11" s="1236"/>
      <c r="BF11" s="1236"/>
      <c r="BG11" s="1236"/>
      <c r="BH11" s="1236"/>
      <c r="BI11" s="345" t="s">
        <v>50</v>
      </c>
      <c r="BJ11" s="345"/>
      <c r="BK11" s="1236" t="str">
        <f>IF('様式第8｜完了実績報告書'!$BK$11&lt;&gt;"", '様式第8｜完了実績報告書'!$BK$11, "")</f>
        <v/>
      </c>
      <c r="BL11" s="1236"/>
      <c r="BM11" s="1236"/>
      <c r="BN11" s="1236"/>
      <c r="BO11" s="1236"/>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3" t="s">
        <v>26</v>
      </c>
      <c r="AU12" s="343"/>
      <c r="AV12" s="343"/>
      <c r="AW12" s="343"/>
      <c r="AX12" s="343"/>
      <c r="AY12" s="343"/>
      <c r="AZ12" s="343"/>
      <c r="BA12" s="343"/>
      <c r="BB12" s="343"/>
      <c r="BC12" s="343"/>
      <c r="BD12" s="1237" t="str">
        <f>IF('様式第8｜完了実績報告書'!$BD$12&lt;&gt;"", '様式第8｜完了実績報告書'!$BD$12, "")</f>
        <v/>
      </c>
      <c r="BE12" s="1237"/>
      <c r="BF12" s="1237"/>
      <c r="BG12" s="1237"/>
      <c r="BH12" s="1237"/>
      <c r="BI12" s="1237"/>
      <c r="BJ12" s="1237"/>
      <c r="BK12" s="1237"/>
      <c r="BL12" s="1237" t="str">
        <f>IF('様式第8｜完了実績報告書'!$BL$12&lt;&gt;"", '様式第8｜完了実績報告書'!$BL$12, "")</f>
        <v/>
      </c>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3"/>
      <c r="AU13" s="343"/>
      <c r="AV13" s="343"/>
      <c r="AW13" s="343"/>
      <c r="AX13" s="343"/>
      <c r="AY13" s="343"/>
      <c r="AZ13" s="343"/>
      <c r="BA13" s="343"/>
      <c r="BB13" s="343"/>
      <c r="BC13" s="343"/>
      <c r="BD13" s="1238" t="str">
        <f>IF('様式第8｜完了実績報告書'!$BD$13&lt;&gt;"", '様式第8｜完了実績報告書'!$BD$13, "")</f>
        <v/>
      </c>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6" t="s">
        <v>27</v>
      </c>
      <c r="AU14" s="346"/>
      <c r="AV14" s="346"/>
      <c r="AW14" s="346"/>
      <c r="AX14" s="346"/>
      <c r="AY14" s="346"/>
      <c r="AZ14" s="346"/>
      <c r="BA14" s="346"/>
      <c r="BB14" s="346"/>
      <c r="BC14" s="346"/>
      <c r="BD14" s="1239" t="str">
        <f>IF('様式第8｜完了実績報告書'!$BD$14&lt;&gt;"", '様式第8｜完了実績報告書'!$BD$14, "")</f>
        <v/>
      </c>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98"/>
      <c r="CL14" s="19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3" t="s">
        <v>28</v>
      </c>
      <c r="AU15" s="343"/>
      <c r="AV15" s="343"/>
      <c r="AW15" s="343"/>
      <c r="AX15" s="343"/>
      <c r="AY15" s="343"/>
      <c r="AZ15" s="343"/>
      <c r="BA15" s="343"/>
      <c r="BB15" s="343"/>
      <c r="BC15" s="343"/>
      <c r="BD15" s="1240" t="str">
        <f>IF('様式第8｜完了実績報告書'!$BD$15&lt;&gt;"", '様式第8｜完了実績報告書'!$BD$15, "")</f>
        <v/>
      </c>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408"/>
      <c r="CL15" s="408"/>
      <c r="CM15" s="408"/>
      <c r="CN15" s="408"/>
      <c r="CO15" s="231"/>
    </row>
    <row r="16" spans="1:93" ht="20.149999999999999"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2" ht="20.149999999999999"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2" ht="20.149999999999999"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2" ht="20.149999999999999"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2" ht="20.149999999999999" customHeight="1">
      <c r="A20" s="80"/>
      <c r="B20" s="80"/>
      <c r="C20" s="80"/>
      <c r="D20" s="80"/>
      <c r="E20" s="80"/>
      <c r="F20" s="80"/>
      <c r="G20" s="80"/>
      <c r="H20" s="80"/>
      <c r="I20" s="80"/>
      <c r="J20" s="80"/>
      <c r="T20" s="80"/>
      <c r="AD20" s="80"/>
      <c r="AE20" s="80"/>
      <c r="AF20" s="80"/>
      <c r="AG20" s="80"/>
      <c r="AH20" s="80"/>
      <c r="AI20" s="80"/>
      <c r="AJ20" s="80"/>
      <c r="AK20" s="80"/>
      <c r="AL20" s="80"/>
      <c r="AM20" s="80"/>
      <c r="AN20" s="80"/>
      <c r="AO20" s="80"/>
      <c r="AP20" s="80"/>
      <c r="AQ20" s="80"/>
      <c r="AR20" s="80"/>
    </row>
    <row r="21" spans="1:92" ht="20.149999999999999" customHeight="1">
      <c r="A21" s="80"/>
      <c r="B21" s="80"/>
      <c r="C21" s="80"/>
      <c r="D21" s="80"/>
      <c r="E21" s="80"/>
      <c r="F21" s="80"/>
      <c r="G21" s="80"/>
      <c r="H21" s="80"/>
      <c r="I21" s="80"/>
      <c r="J21" s="80"/>
      <c r="T21" s="80"/>
      <c r="AD21" s="80"/>
      <c r="AE21" s="80"/>
      <c r="AF21" s="80"/>
      <c r="AG21" s="80"/>
      <c r="AH21" s="80"/>
      <c r="AI21" s="80"/>
      <c r="AJ21" s="80"/>
      <c r="AK21" s="80"/>
      <c r="AL21" s="80"/>
      <c r="AM21" s="80"/>
      <c r="AN21" s="80"/>
      <c r="AO21" s="80"/>
      <c r="AP21" s="80"/>
      <c r="AQ21" s="80"/>
      <c r="AR21" s="80"/>
    </row>
    <row r="22" spans="1:92" ht="20.149999999999999" customHeight="1">
      <c r="A22" s="87"/>
      <c r="B22" s="87"/>
      <c r="C22" s="87"/>
      <c r="D22" s="87"/>
      <c r="T22" s="88"/>
      <c r="U22" s="88"/>
      <c r="V22" s="88"/>
      <c r="W22" s="88"/>
      <c r="X22" s="85"/>
      <c r="Y22" s="85"/>
      <c r="Z22" s="85"/>
      <c r="AA22" s="85"/>
      <c r="AB22" s="85"/>
      <c r="AC22" s="85"/>
      <c r="AD22" s="85"/>
      <c r="AE22" s="85"/>
      <c r="AF22" s="85"/>
      <c r="AG22" s="85"/>
      <c r="AH22" s="85"/>
      <c r="AI22" s="85"/>
      <c r="AJ22" s="85"/>
      <c r="AK22" s="85"/>
      <c r="AL22" s="85"/>
      <c r="AM22" s="85"/>
      <c r="AN22" s="85"/>
      <c r="AO22" s="85"/>
      <c r="AP22" s="85"/>
      <c r="AQ22" s="85"/>
      <c r="AR22" s="89"/>
      <c r="AT22" s="285"/>
      <c r="AU22" s="285"/>
      <c r="AV22" s="285"/>
      <c r="AW22" s="285"/>
      <c r="AX22" s="285"/>
      <c r="AY22" s="285"/>
      <c r="AZ22" s="285"/>
      <c r="BA22" s="285"/>
      <c r="BB22" s="285"/>
      <c r="BC22" s="285"/>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row>
    <row r="23" spans="1:92" s="63" customFormat="1" ht="20.149999999999999" customHeight="1">
      <c r="A23" s="93"/>
      <c r="B23" s="93"/>
      <c r="C23" s="93"/>
      <c r="D23" s="93"/>
      <c r="G23" s="94"/>
      <c r="H23" s="94"/>
      <c r="T23" s="93"/>
      <c r="U23" s="93"/>
      <c r="V23" s="93"/>
      <c r="W23" s="79"/>
      <c r="X23" s="95"/>
      <c r="Y23" s="95"/>
      <c r="Z23" s="95"/>
      <c r="AA23" s="95"/>
      <c r="AB23" s="95"/>
      <c r="AC23" s="95"/>
      <c r="AD23" s="95"/>
      <c r="AE23" s="95"/>
      <c r="AF23" s="95"/>
      <c r="AG23" s="95"/>
      <c r="AH23" s="95"/>
      <c r="AI23" s="95"/>
      <c r="AJ23" s="95"/>
      <c r="AK23" s="95"/>
      <c r="AL23" s="95"/>
      <c r="AM23" s="95"/>
      <c r="AN23" s="95"/>
      <c r="AO23" s="95"/>
      <c r="AP23" s="95"/>
      <c r="AQ23" s="95"/>
      <c r="AR23" s="64"/>
      <c r="AT23" s="96"/>
      <c r="AU23" s="96"/>
      <c r="AV23" s="96"/>
      <c r="AW23" s="96"/>
      <c r="AX23" s="96"/>
      <c r="AY23" s="96"/>
      <c r="AZ23" s="96"/>
      <c r="BA23" s="96"/>
      <c r="BB23" s="96"/>
      <c r="BC23" s="96"/>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284"/>
      <c r="CN23" s="284"/>
    </row>
    <row r="24" spans="1:92" s="63" customFormat="1" ht="20.149999999999999" customHeight="1">
      <c r="A24" s="93"/>
      <c r="B24" s="93"/>
      <c r="C24" s="93"/>
      <c r="D24" s="93"/>
      <c r="G24" s="94"/>
      <c r="H24" s="94"/>
      <c r="T24" s="93"/>
      <c r="U24" s="93"/>
      <c r="V24" s="93"/>
      <c r="W24" s="79"/>
      <c r="X24" s="95"/>
      <c r="Y24" s="95"/>
      <c r="Z24" s="95"/>
      <c r="AA24" s="95"/>
      <c r="AB24" s="95"/>
      <c r="AC24" s="95"/>
      <c r="AD24" s="95"/>
      <c r="AE24" s="95"/>
      <c r="AF24" s="95"/>
      <c r="AG24" s="95"/>
      <c r="AH24" s="95"/>
      <c r="AI24" s="95"/>
      <c r="AJ24" s="95"/>
      <c r="AK24" s="95"/>
      <c r="AL24" s="95"/>
      <c r="AM24" s="95"/>
      <c r="AN24" s="95"/>
      <c r="AO24" s="95"/>
      <c r="AP24" s="95"/>
      <c r="AQ24" s="95"/>
      <c r="AR24" s="64"/>
      <c r="AT24" s="96"/>
      <c r="AU24" s="96"/>
      <c r="AV24" s="96"/>
      <c r="AW24" s="96"/>
      <c r="AX24" s="96"/>
      <c r="AY24" s="96"/>
      <c r="AZ24" s="96"/>
      <c r="BA24" s="96"/>
      <c r="BB24" s="96"/>
      <c r="BC24" s="96"/>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284"/>
      <c r="CN24" s="284"/>
    </row>
    <row r="25" spans="1:92" s="63" customFormat="1" ht="20.149999999999999" customHeight="1">
      <c r="A25" s="97"/>
      <c r="B25" s="97"/>
      <c r="C25" s="97"/>
      <c r="X25" s="95"/>
      <c r="Y25" s="95"/>
      <c r="Z25" s="95"/>
      <c r="AA25" s="95"/>
      <c r="AB25" s="95"/>
      <c r="AN25" s="95"/>
      <c r="AO25" s="95"/>
      <c r="AP25" s="95"/>
      <c r="AQ25" s="95"/>
      <c r="AR25" s="64"/>
    </row>
    <row r="26" spans="1:92" s="63" customFormat="1" ht="24.75" customHeight="1">
      <c r="A26" s="364"/>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row>
    <row r="27" spans="1:92" s="63" customFormat="1" ht="24.75" customHeight="1">
      <c r="A27" s="365" t="s">
        <v>65</v>
      </c>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365"/>
      <c r="CG27" s="365"/>
      <c r="CH27" s="365"/>
      <c r="CI27" s="365"/>
      <c r="CJ27" s="365"/>
      <c r="CK27" s="365"/>
      <c r="CL27" s="365"/>
      <c r="CM27" s="365"/>
      <c r="CN27" s="365"/>
    </row>
    <row r="28" spans="1:92" s="63" customFormat="1" ht="24.75" customHeight="1">
      <c r="A28" s="365" t="s">
        <v>189</v>
      </c>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5"/>
    </row>
    <row r="29" spans="1:92" s="63" customFormat="1" ht="24.75" customHeight="1">
      <c r="A29" s="364" t="s">
        <v>257</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row>
    <row r="30" spans="1:92" s="63" customFormat="1" ht="36" customHeight="1">
      <c r="A30" s="98"/>
      <c r="B30" s="98"/>
      <c r="C30" s="98"/>
      <c r="D30" s="97"/>
      <c r="E30" s="97"/>
      <c r="F30" s="99"/>
      <c r="G30" s="100"/>
      <c r="H30" s="100"/>
      <c r="I30" s="99"/>
      <c r="J30" s="99"/>
    </row>
    <row r="31" spans="1:92" s="63" customFormat="1" ht="29.25" customHeight="1">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2" s="63" customFormat="1" ht="28" customHeight="1">
      <c r="A32" s="280"/>
      <c r="B32" s="297"/>
      <c r="C32" s="375" t="str">
        <f>IF('様式第8｜完了実績報告書'!$C$34&lt;&gt;"", '様式第8｜完了実績報告書'!$C$34, "")</f>
        <v/>
      </c>
      <c r="D32" s="375"/>
      <c r="E32" s="375"/>
      <c r="F32" s="375"/>
      <c r="G32" s="375"/>
      <c r="H32" s="375"/>
      <c r="I32" s="375" t="s">
        <v>159</v>
      </c>
      <c r="J32" s="375"/>
      <c r="K32" s="375"/>
      <c r="L32" s="375" t="str">
        <f>IF('様式第8｜完了実績報告書'!$L$34&lt;&gt;"", '様式第8｜完了実績報告書'!$L$34, "")</f>
        <v/>
      </c>
      <c r="M32" s="375"/>
      <c r="N32" s="375"/>
      <c r="O32" s="375"/>
      <c r="P32" s="375"/>
      <c r="Q32" s="375" t="s">
        <v>209</v>
      </c>
      <c r="R32" s="375"/>
      <c r="S32" s="375"/>
      <c r="T32" s="375" t="str">
        <f>IF('様式第8｜完了実績報告書'!$T$34&lt;&gt;"", '様式第8｜完了実績報告書'!$T$34, "")</f>
        <v/>
      </c>
      <c r="U32" s="375"/>
      <c r="V32" s="375"/>
      <c r="W32" s="375"/>
      <c r="X32" s="375"/>
      <c r="Y32" s="375" t="s">
        <v>210</v>
      </c>
      <c r="Z32" s="375"/>
      <c r="AA32" s="375"/>
      <c r="AB32" s="453" t="s">
        <v>219</v>
      </c>
      <c r="AC32" s="453"/>
      <c r="AD32" s="453"/>
      <c r="AE32" s="453"/>
      <c r="AF32" s="453"/>
      <c r="AG32" s="453"/>
      <c r="AH32" s="453"/>
      <c r="AI32" s="453"/>
      <c r="AJ32" s="453"/>
      <c r="AK32" s="453"/>
      <c r="AL32" s="453"/>
      <c r="AM32" s="453"/>
      <c r="AN32" s="453"/>
      <c r="AO32" s="453"/>
      <c r="AP32" s="453"/>
      <c r="AQ32" s="453"/>
      <c r="AR32" s="453"/>
      <c r="AS32" s="453"/>
      <c r="AT32" s="375" t="s">
        <v>220</v>
      </c>
      <c r="AU32" s="375"/>
      <c r="AV32" s="375"/>
      <c r="AW32" s="375"/>
      <c r="AX32" s="375"/>
      <c r="AY32" s="375"/>
      <c r="AZ32" s="375"/>
      <c r="BA32" s="375"/>
      <c r="BB32" s="375"/>
      <c r="BC32" s="1241" t="str">
        <f>IF('様式第8｜完了実績報告書'!$BC$34&lt;&gt;"", '様式第8｜完了実績報告書'!$BC$34, "")</f>
        <v/>
      </c>
      <c r="BD32" s="1241"/>
      <c r="BE32" s="1241"/>
      <c r="BF32" s="1241"/>
      <c r="BG32" s="1241"/>
      <c r="BH32" s="1241"/>
      <c r="BI32" s="1241"/>
      <c r="BJ32" s="1241"/>
      <c r="BK32" s="375" t="s">
        <v>264</v>
      </c>
      <c r="BL32" s="375"/>
      <c r="BM32" s="375"/>
      <c r="BN32" s="1241" t="str">
        <f>IF('様式第8｜完了実績報告書'!$BN$34&lt;&gt;"", '様式第8｜完了実績報告書'!$BN$34, "")</f>
        <v/>
      </c>
      <c r="BO32" s="1241"/>
      <c r="BP32" s="1241"/>
      <c r="BQ32" s="1241"/>
      <c r="BR32" s="1241"/>
      <c r="BS32" s="1241"/>
      <c r="BT32" s="297"/>
      <c r="BU32" s="453" t="s">
        <v>258</v>
      </c>
      <c r="BV32" s="453"/>
      <c r="BW32" s="453"/>
      <c r="BX32" s="453"/>
      <c r="BY32" s="453"/>
      <c r="BZ32" s="453"/>
      <c r="CA32" s="453"/>
      <c r="CB32" s="453"/>
      <c r="CC32" s="453"/>
      <c r="CD32" s="453"/>
      <c r="CE32" s="453"/>
      <c r="CF32" s="453"/>
      <c r="CG32" s="453"/>
      <c r="CH32" s="453"/>
      <c r="CI32" s="453"/>
      <c r="CJ32" s="453"/>
      <c r="CK32" s="453"/>
      <c r="CL32" s="453"/>
      <c r="CM32" s="453"/>
      <c r="CN32" s="453"/>
    </row>
    <row r="33" spans="1:92" s="101" customFormat="1" ht="29.25" customHeight="1">
      <c r="A33" s="454" t="s">
        <v>315</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row>
    <row r="34" spans="1:92" s="101" customFormat="1" ht="29.25" customHeight="1">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row>
    <row r="35" spans="1:92" s="101" customFormat="1" ht="28" customHeight="1">
      <c r="A35" s="454"/>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s="101" customFormat="1" ht="28" customHeight="1">
      <c r="A36" s="378" t="s">
        <v>307</v>
      </c>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row>
    <row r="37" spans="1:92" s="101" customFormat="1" ht="28" customHeight="1">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row>
    <row r="38" spans="1:92" s="101" customFormat="1" ht="28" customHeight="1">
      <c r="A38" s="132"/>
      <c r="B38" s="132"/>
      <c r="C38" s="335" t="s">
        <v>301</v>
      </c>
      <c r="D38" s="132"/>
      <c r="E38" s="13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4"/>
      <c r="AX38" s="104"/>
      <c r="AY38" s="104"/>
      <c r="AZ38" s="104"/>
      <c r="BA38" s="104"/>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4"/>
      <c r="CE38" s="294"/>
      <c r="CF38" s="294"/>
      <c r="CG38" s="294"/>
      <c r="CH38" s="294"/>
      <c r="CI38" s="294"/>
      <c r="CJ38" s="294"/>
      <c r="CK38" s="294"/>
      <c r="CL38" s="294"/>
      <c r="CM38" s="294"/>
      <c r="CN38" s="294"/>
    </row>
    <row r="39" spans="1:92" s="101" customFormat="1" ht="28" customHeight="1">
      <c r="A39" s="132"/>
      <c r="B39" s="132"/>
      <c r="C39" s="335" t="s">
        <v>308</v>
      </c>
      <c r="D39" s="132"/>
      <c r="E39" s="13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4"/>
      <c r="AX39" s="104"/>
      <c r="AY39" s="104"/>
      <c r="AZ39" s="104"/>
      <c r="BA39" s="104"/>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4"/>
      <c r="CE39" s="294"/>
      <c r="CF39" s="294"/>
      <c r="CG39" s="294"/>
      <c r="CH39" s="294"/>
      <c r="CI39" s="294"/>
      <c r="CJ39" s="294"/>
      <c r="CK39" s="294"/>
      <c r="CL39" s="294"/>
      <c r="CM39" s="294"/>
      <c r="CN39" s="294"/>
    </row>
    <row r="40" spans="1:92" s="101" customFormat="1" ht="28" customHeight="1">
      <c r="A40" s="293"/>
      <c r="B40" s="293"/>
      <c r="C40" s="335" t="s">
        <v>309</v>
      </c>
      <c r="D40" s="293"/>
      <c r="E40" s="293"/>
      <c r="F40" s="293"/>
      <c r="G40" s="293"/>
      <c r="H40" s="293"/>
      <c r="I40" s="293"/>
      <c r="J40" s="293"/>
      <c r="K40" s="293"/>
      <c r="L40" s="293"/>
      <c r="M40" s="293"/>
      <c r="N40" s="293"/>
      <c r="O40" s="293"/>
      <c r="P40" s="293"/>
      <c r="Q40" s="293"/>
      <c r="R40" s="293"/>
      <c r="S40" s="293"/>
      <c r="T40" s="293"/>
      <c r="U40" s="293"/>
      <c r="V40" s="293"/>
      <c r="W40" s="293"/>
      <c r="X40" s="293"/>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row>
    <row r="41" spans="1:92" s="101" customFormat="1" ht="28"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row>
    <row r="42" spans="1:92" s="101" customFormat="1" ht="28" customHeight="1">
      <c r="A42" s="288"/>
      <c r="B42" s="288"/>
      <c r="C42" s="288"/>
      <c r="D42" s="288"/>
      <c r="E42" s="288"/>
      <c r="F42" s="288"/>
      <c r="G42" s="288"/>
      <c r="H42" s="288"/>
      <c r="I42" s="288"/>
      <c r="J42" s="288"/>
      <c r="K42" s="288"/>
      <c r="L42" s="288"/>
      <c r="M42" s="288"/>
      <c r="N42" s="288"/>
      <c r="O42" s="107"/>
      <c r="P42" s="107"/>
      <c r="Q42" s="107"/>
      <c r="R42" s="107"/>
      <c r="S42" s="107"/>
      <c r="T42" s="108"/>
      <c r="U42" s="108"/>
      <c r="V42" s="108"/>
      <c r="W42" s="108"/>
      <c r="X42" s="108"/>
      <c r="Y42" s="107"/>
      <c r="Z42" s="107"/>
      <c r="AA42" s="107"/>
      <c r="AB42" s="107"/>
      <c r="AC42" s="108"/>
      <c r="AD42" s="108"/>
      <c r="AE42" s="108"/>
      <c r="AF42" s="108"/>
      <c r="AG42" s="108"/>
      <c r="AH42" s="107"/>
      <c r="AI42" s="107"/>
      <c r="AJ42" s="107"/>
      <c r="AK42" s="107"/>
      <c r="AL42" s="108"/>
      <c r="AM42" s="108"/>
      <c r="AN42" s="108"/>
      <c r="AO42" s="108"/>
      <c r="AP42" s="108"/>
      <c r="AQ42" s="107"/>
      <c r="AR42" s="107"/>
      <c r="AS42" s="107"/>
      <c r="AT42" s="107"/>
      <c r="AV42" s="288"/>
      <c r="AW42" s="288"/>
      <c r="AX42" s="288"/>
      <c r="AY42" s="288"/>
      <c r="AZ42" s="288"/>
      <c r="BA42" s="288"/>
      <c r="BB42" s="288"/>
      <c r="BC42" s="288"/>
      <c r="BD42" s="288"/>
      <c r="BE42" s="288"/>
      <c r="BF42" s="288"/>
      <c r="BG42" s="288"/>
      <c r="BH42" s="293"/>
      <c r="BM42" s="293"/>
      <c r="BN42" s="293"/>
      <c r="BO42" s="293"/>
      <c r="BP42" s="293"/>
      <c r="BQ42" s="293"/>
      <c r="BV42" s="293"/>
      <c r="BW42" s="293"/>
      <c r="BX42" s="293"/>
      <c r="BY42" s="293"/>
      <c r="BZ42" s="293"/>
      <c r="CE42" s="293"/>
      <c r="CF42" s="293"/>
      <c r="CG42" s="293"/>
      <c r="CH42" s="293"/>
      <c r="CI42" s="293"/>
      <c r="CN42" s="293"/>
    </row>
    <row r="43" spans="1:92" s="101" customFormat="1" ht="28"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row r="44" spans="1:92" s="101" customFormat="1" ht="17.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4"/>
      <c r="AT44" s="134"/>
      <c r="AU44" s="134"/>
      <c r="AV44" s="134"/>
      <c r="AW44" s="134"/>
      <c r="AX44" s="134"/>
      <c r="AY44" s="134"/>
      <c r="AZ44" s="134"/>
      <c r="BA44" s="134"/>
      <c r="BB44" s="134"/>
      <c r="BC44" s="134"/>
      <c r="BD44" s="133"/>
      <c r="BE44" s="133"/>
      <c r="BF44" s="133"/>
      <c r="BG44" s="133"/>
      <c r="BH44" s="133"/>
      <c r="BI44" s="133"/>
      <c r="BJ44" s="133"/>
      <c r="BK44" s="133"/>
      <c r="BL44" s="133"/>
      <c r="BM44" s="133"/>
      <c r="BN44" s="133"/>
      <c r="BO44" s="133"/>
      <c r="BP44" s="133"/>
      <c r="BQ44" s="133"/>
      <c r="BR44" s="133"/>
      <c r="BS44" s="134"/>
      <c r="BT44" s="134"/>
      <c r="BU44" s="133"/>
      <c r="BV44" s="133"/>
      <c r="BW44" s="133"/>
      <c r="BX44" s="265" t="str">
        <f>'様式第8｜完了実績報告書'!$BZ$2</f>
        <v>事業番号</v>
      </c>
      <c r="BY44" s="429" t="str">
        <f>IF('様式第8｜完了実績報告書'!$CA$2&lt;&gt;"", '様式第8｜完了実績報告書'!$CA$2, "")</f>
        <v/>
      </c>
      <c r="BZ44" s="429"/>
      <c r="CA44" s="429"/>
      <c r="CB44" s="429"/>
      <c r="CC44" s="429"/>
      <c r="CD44" s="429"/>
      <c r="CE44" s="429"/>
      <c r="CF44" s="429"/>
      <c r="CG44" s="429"/>
      <c r="CH44" s="429"/>
      <c r="CI44" s="429"/>
      <c r="CJ44" s="429"/>
      <c r="CK44" s="429"/>
      <c r="CL44" s="429"/>
      <c r="CM44" s="133"/>
      <c r="CN44" s="133"/>
    </row>
    <row r="45" spans="1:92" ht="17.2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65" t="str">
        <f>'様式第8｜完了実績報告書'!$BZ$3</f>
        <v>補助事業者名</v>
      </c>
      <c r="BY45" s="429" t="str">
        <f>'様式第8｜完了実績報告書'!$CA$3</f>
        <v/>
      </c>
      <c r="BZ45" s="429"/>
      <c r="CA45" s="429"/>
      <c r="CB45" s="429"/>
      <c r="CC45" s="429"/>
      <c r="CD45" s="429"/>
      <c r="CE45" s="429"/>
      <c r="CF45" s="429"/>
      <c r="CG45" s="429"/>
      <c r="CH45" s="429"/>
      <c r="CI45" s="429"/>
      <c r="CJ45" s="429"/>
      <c r="CK45" s="429"/>
      <c r="CL45" s="429"/>
      <c r="CM45" s="224"/>
      <c r="CN45" s="224"/>
    </row>
    <row r="46" spans="1:92" ht="18" customHeight="1">
      <c r="A46" s="437"/>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37"/>
      <c r="AU46" s="437"/>
      <c r="AV46" s="437"/>
      <c r="AW46" s="437"/>
      <c r="AX46" s="437"/>
      <c r="AY46" s="437"/>
      <c r="AZ46" s="437"/>
      <c r="BA46" s="437"/>
      <c r="BB46" s="437"/>
      <c r="BC46" s="437"/>
      <c r="BD46" s="437"/>
      <c r="BE46" s="437"/>
      <c r="BF46" s="437"/>
      <c r="BG46" s="437"/>
      <c r="BH46" s="437"/>
      <c r="BI46" s="437"/>
      <c r="BJ46" s="437"/>
      <c r="BK46" s="437"/>
      <c r="BL46" s="437"/>
      <c r="BM46" s="437"/>
      <c r="BN46" s="437"/>
      <c r="BO46" s="437"/>
      <c r="BP46" s="437"/>
      <c r="BQ46" s="437"/>
      <c r="BR46" s="437"/>
      <c r="BS46" s="437"/>
      <c r="BT46" s="437"/>
      <c r="BU46" s="437"/>
      <c r="BV46" s="437"/>
      <c r="BW46" s="437"/>
      <c r="BX46" s="437"/>
      <c r="BY46" s="437"/>
      <c r="BZ46" s="437"/>
      <c r="CA46" s="437"/>
      <c r="CB46" s="437"/>
      <c r="CC46" s="437"/>
      <c r="CD46" s="437"/>
      <c r="CE46" s="437"/>
      <c r="CF46" s="437"/>
      <c r="CG46" s="437"/>
      <c r="CH46" s="437"/>
      <c r="CI46" s="437"/>
      <c r="CJ46" s="437"/>
      <c r="CK46" s="437"/>
      <c r="CL46" s="437"/>
      <c r="CM46" s="437"/>
      <c r="CN46" s="437"/>
    </row>
    <row r="47" spans="1:92" ht="18" customHeight="1">
      <c r="C47" s="89"/>
      <c r="D47" s="89"/>
      <c r="E47" s="295"/>
      <c r="F47" s="295"/>
      <c r="G47" s="109"/>
      <c r="H47" s="109"/>
      <c r="I47" s="89"/>
      <c r="J47" s="110"/>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37"/>
    </row>
    <row r="48" spans="1:92" ht="23.25" customHeight="1">
      <c r="A48" s="294" t="s">
        <v>259</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row>
    <row r="49" spans="1:92" ht="26.15" customHeight="1">
      <c r="A49" s="119"/>
      <c r="B49" s="119"/>
      <c r="C49" s="120"/>
      <c r="D49" s="120"/>
      <c r="E49" s="1213" t="s">
        <v>260</v>
      </c>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5"/>
      <c r="AG49" s="313"/>
      <c r="AH49" s="314"/>
      <c r="AI49" s="314"/>
      <c r="AJ49" s="314"/>
      <c r="AK49" s="314"/>
      <c r="AL49" s="1226" t="s">
        <v>263</v>
      </c>
      <c r="AM49" s="1226"/>
      <c r="AN49" s="1226"/>
      <c r="AO49" s="1226"/>
      <c r="AP49" s="1226"/>
      <c r="AQ49" s="1226"/>
      <c r="AR49" s="1226"/>
      <c r="AS49" s="1226"/>
      <c r="AT49" s="1226"/>
      <c r="AU49" s="1212" t="str">
        <f>IF('様式第8｜完了実績報告書'!$BC$34&lt;&gt;"", '様式第8｜完了実績報告書'!$BC$34, "")</f>
        <v/>
      </c>
      <c r="AV49" s="1212"/>
      <c r="AW49" s="1212"/>
      <c r="AX49" s="1212"/>
      <c r="AY49" s="1212"/>
      <c r="AZ49" s="1212"/>
      <c r="BA49" s="1212"/>
      <c r="BB49" s="1212"/>
      <c r="BC49" s="1212" t="s">
        <v>264</v>
      </c>
      <c r="BD49" s="1212"/>
      <c r="BE49" s="1212"/>
      <c r="BF49" s="1212" t="str">
        <f>IF('様式第8｜完了実績報告書'!$BN$34&lt;&gt;"", '様式第8｜完了実績報告書'!$BN$34, "")</f>
        <v/>
      </c>
      <c r="BG49" s="1212"/>
      <c r="BH49" s="1212"/>
      <c r="BI49" s="1212"/>
      <c r="BJ49" s="1212"/>
      <c r="BK49" s="1212"/>
      <c r="BL49" s="314"/>
      <c r="BM49" s="1224" t="s">
        <v>265</v>
      </c>
      <c r="BN49" s="1224"/>
      <c r="BO49" s="1224"/>
      <c r="BP49" s="1224"/>
      <c r="BQ49" s="1224"/>
      <c r="BR49" s="1224"/>
      <c r="BS49" s="1224"/>
      <c r="BT49" s="1224"/>
      <c r="BU49" s="1224"/>
      <c r="BV49" s="1224"/>
      <c r="BW49" s="1224"/>
      <c r="BX49" s="1224"/>
      <c r="BY49" s="1224"/>
      <c r="BZ49" s="1224"/>
      <c r="CA49" s="1224"/>
      <c r="CB49" s="1224"/>
      <c r="CC49" s="1224"/>
      <c r="CD49" s="1224"/>
      <c r="CE49" s="1224"/>
      <c r="CF49" s="1224"/>
      <c r="CG49" s="1224"/>
      <c r="CH49" s="1224"/>
      <c r="CI49" s="1224"/>
      <c r="CJ49" s="1225"/>
      <c r="CK49" s="142"/>
      <c r="CL49" s="142"/>
      <c r="CM49" s="142"/>
      <c r="CN49" s="142"/>
    </row>
    <row r="50" spans="1:92" ht="20.149999999999999" customHeight="1">
      <c r="A50" s="119"/>
      <c r="B50" s="119"/>
      <c r="C50" s="120"/>
      <c r="D50" s="120"/>
      <c r="E50" s="1213" t="s">
        <v>261</v>
      </c>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5"/>
      <c r="AG50" s="1221" t="str">
        <f>IF('様式第8｜完了実績報告書'!$BD$14&lt;&gt;"", '様式第8｜完了実績報告書'!$BD$14, "")</f>
        <v/>
      </c>
      <c r="AH50" s="1222"/>
      <c r="AI50" s="1222"/>
      <c r="AJ50" s="1222"/>
      <c r="AK50" s="1222"/>
      <c r="AL50" s="1222"/>
      <c r="AM50" s="1222"/>
      <c r="AN50" s="1222"/>
      <c r="AO50" s="1222"/>
      <c r="AP50" s="1222"/>
      <c r="AQ50" s="1222"/>
      <c r="AR50" s="1222"/>
      <c r="AS50" s="1222"/>
      <c r="AT50" s="1222"/>
      <c r="AU50" s="1222"/>
      <c r="AV50" s="1222"/>
      <c r="AW50" s="1222"/>
      <c r="AX50" s="1222"/>
      <c r="AY50" s="1222"/>
      <c r="AZ50" s="1222"/>
      <c r="BA50" s="1222"/>
      <c r="BB50" s="1222"/>
      <c r="BC50" s="1222"/>
      <c r="BD50" s="1222"/>
      <c r="BE50" s="1222"/>
      <c r="BF50" s="1222"/>
      <c r="BG50" s="1222"/>
      <c r="BH50" s="1222"/>
      <c r="BI50" s="1222"/>
      <c r="BJ50" s="1222"/>
      <c r="BK50" s="1222"/>
      <c r="BL50" s="1222"/>
      <c r="BM50" s="1222"/>
      <c r="BN50" s="1222"/>
      <c r="BO50" s="1222"/>
      <c r="BP50" s="1222"/>
      <c r="BQ50" s="1222"/>
      <c r="BR50" s="1222"/>
      <c r="BS50" s="1222"/>
      <c r="BT50" s="1222"/>
      <c r="BU50" s="1222"/>
      <c r="BV50" s="1222"/>
      <c r="BW50" s="1222"/>
      <c r="BX50" s="1222"/>
      <c r="BY50" s="1222"/>
      <c r="BZ50" s="1222"/>
      <c r="CA50" s="1222"/>
      <c r="CB50" s="1222"/>
      <c r="CC50" s="1222"/>
      <c r="CD50" s="1222"/>
      <c r="CE50" s="1222"/>
      <c r="CF50" s="1222"/>
      <c r="CG50" s="1222"/>
      <c r="CH50" s="1222"/>
      <c r="CI50" s="1222"/>
      <c r="CJ50" s="1223"/>
      <c r="CK50" s="142"/>
      <c r="CL50" s="142"/>
      <c r="CM50" s="142"/>
      <c r="CN50" s="142"/>
    </row>
    <row r="51" spans="1:92" ht="32.15" customHeight="1">
      <c r="A51" s="119"/>
      <c r="B51" s="119"/>
      <c r="C51" s="120"/>
      <c r="D51" s="120"/>
      <c r="E51" s="1216" t="s">
        <v>262</v>
      </c>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8"/>
      <c r="AG51" s="1219" t="str">
        <f>IF('様式第8｜完了実績報告書'!$BD$15&lt;&gt;"", '様式第8｜完了実績報告書'!$BD$15, "")</f>
        <v/>
      </c>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20"/>
      <c r="CK51" s="142"/>
      <c r="CL51" s="142"/>
      <c r="CM51" s="142"/>
      <c r="CN51" s="142"/>
    </row>
    <row r="52" spans="1:92" ht="18" customHeight="1">
      <c r="A52" s="113"/>
      <c r="B52" s="113"/>
      <c r="C52" s="113"/>
      <c r="D52" s="282"/>
      <c r="E52" s="282"/>
      <c r="F52" s="115"/>
      <c r="G52" s="115"/>
      <c r="H52" s="115"/>
      <c r="I52" s="282"/>
      <c r="J52" s="282"/>
      <c r="K52" s="84"/>
      <c r="L52" s="84"/>
      <c r="M52" s="84"/>
      <c r="N52" s="84"/>
      <c r="O52" s="84"/>
      <c r="P52" s="84"/>
      <c r="Q52" s="84"/>
      <c r="R52" s="84"/>
      <c r="S52" s="84"/>
      <c r="T52" s="84"/>
      <c r="U52" s="84"/>
      <c r="V52" s="84"/>
      <c r="W52" s="84"/>
      <c r="X52" s="84"/>
      <c r="Y52" s="84"/>
      <c r="Z52" s="84"/>
      <c r="AA52" s="84"/>
      <c r="AB52" s="84"/>
      <c r="AC52" s="84"/>
      <c r="AP52" s="84"/>
      <c r="AQ52" s="84"/>
      <c r="AR52" s="84"/>
      <c r="BI52" s="116"/>
      <c r="BJ52" s="116"/>
      <c r="BK52" s="116"/>
      <c r="BL52" s="116"/>
      <c r="BM52" s="116"/>
      <c r="BN52" s="116"/>
      <c r="BP52" s="116"/>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row>
    <row r="53" spans="1:92" ht="18" customHeight="1">
      <c r="A53" s="113"/>
      <c r="B53" s="113"/>
      <c r="C53" s="113"/>
      <c r="D53" s="282"/>
      <c r="E53" s="282"/>
      <c r="F53" s="115"/>
      <c r="G53" s="115"/>
      <c r="H53" s="115"/>
      <c r="I53" s="282"/>
      <c r="J53" s="282"/>
      <c r="K53" s="84"/>
      <c r="L53" s="84"/>
      <c r="M53" s="84"/>
      <c r="N53" s="84"/>
      <c r="O53" s="84"/>
      <c r="P53" s="84"/>
      <c r="Q53" s="84"/>
      <c r="R53" s="84"/>
      <c r="S53" s="84"/>
      <c r="T53" s="84"/>
      <c r="U53" s="84"/>
      <c r="V53" s="84"/>
      <c r="W53" s="84"/>
      <c r="X53" s="84"/>
      <c r="Y53" s="84"/>
      <c r="Z53" s="84"/>
      <c r="AA53" s="84"/>
      <c r="AB53" s="84"/>
      <c r="AC53" s="84"/>
      <c r="AP53" s="84"/>
      <c r="AQ53" s="84"/>
      <c r="AR53" s="84"/>
      <c r="BI53" s="116"/>
      <c r="BJ53" s="116"/>
      <c r="BK53" s="116"/>
      <c r="BL53" s="116"/>
      <c r="BM53" s="116"/>
      <c r="BN53" s="116"/>
      <c r="BP53" s="116"/>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row>
    <row r="54" spans="1:92" ht="18" customHeight="1">
      <c r="A54" s="113"/>
      <c r="B54" s="113"/>
      <c r="C54" s="113"/>
      <c r="D54" s="282"/>
      <c r="E54" s="282"/>
      <c r="F54" s="115"/>
      <c r="G54" s="115"/>
      <c r="H54" s="115"/>
      <c r="I54" s="282"/>
      <c r="J54" s="282"/>
      <c r="K54" s="84"/>
      <c r="L54" s="84"/>
      <c r="M54" s="84"/>
      <c r="N54" s="84"/>
      <c r="O54" s="84"/>
      <c r="P54" s="84"/>
      <c r="Q54" s="84"/>
      <c r="R54" s="84"/>
      <c r="S54" s="84"/>
      <c r="T54" s="84"/>
      <c r="U54" s="84"/>
      <c r="V54" s="84"/>
      <c r="W54" s="84"/>
      <c r="X54" s="84"/>
      <c r="Y54" s="84"/>
      <c r="Z54" s="84"/>
      <c r="AA54" s="84"/>
      <c r="AB54" s="84"/>
      <c r="AC54" s="84"/>
      <c r="AP54" s="84"/>
      <c r="AQ54" s="84"/>
      <c r="AR54" s="84"/>
      <c r="BI54" s="116"/>
      <c r="BJ54" s="116"/>
      <c r="BK54" s="116"/>
      <c r="BL54" s="116"/>
      <c r="BM54" s="116"/>
      <c r="BN54" s="116"/>
      <c r="BP54" s="116"/>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row>
    <row r="55" spans="1:92" ht="18" customHeight="1">
      <c r="A55" s="294" t="s">
        <v>310</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103"/>
      <c r="Z55" s="103"/>
      <c r="AA55" s="103"/>
      <c r="AB55" s="103"/>
      <c r="AC55" s="103"/>
      <c r="AD55" s="103"/>
      <c r="AE55" s="103"/>
      <c r="AF55" s="103"/>
      <c r="AG55" s="103"/>
      <c r="AH55" s="103"/>
      <c r="AI55" s="103"/>
      <c r="AJ55" s="103"/>
      <c r="AK55" s="103"/>
      <c r="AL55" s="103"/>
      <c r="AM55" s="103"/>
      <c r="AN55" s="103"/>
      <c r="AO55" s="103"/>
      <c r="AP55" s="103"/>
      <c r="AQ55" s="103"/>
      <c r="AR55" s="103"/>
      <c r="AS55" s="112"/>
      <c r="AT55" s="103"/>
      <c r="AU55" s="103"/>
      <c r="AV55" s="103"/>
      <c r="AW55" s="104"/>
      <c r="AX55" s="104"/>
      <c r="AY55" s="104"/>
      <c r="AZ55" s="104"/>
      <c r="BA55" s="104"/>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4"/>
      <c r="CE55" s="294"/>
      <c r="CF55" s="294"/>
      <c r="CG55" s="294"/>
      <c r="CH55" s="294"/>
      <c r="CI55" s="294"/>
      <c r="CJ55" s="294"/>
      <c r="CK55" s="294"/>
      <c r="CL55" s="294"/>
      <c r="CM55" s="294"/>
      <c r="CN55" s="294"/>
    </row>
    <row r="56" spans="1:92" ht="45" customHeight="1">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8"/>
      <c r="Y56" s="1207"/>
      <c r="Z56" s="1208"/>
      <c r="AA56" s="1208"/>
      <c r="AB56" s="1208"/>
      <c r="AC56" s="1208"/>
      <c r="AD56" s="1208"/>
      <c r="AE56" s="1208"/>
      <c r="AF56" s="1208"/>
      <c r="AG56" s="1208"/>
      <c r="AH56" s="1208"/>
      <c r="AI56" s="1208"/>
      <c r="AJ56" s="1208"/>
      <c r="AK56" s="1208"/>
      <c r="AL56" s="1208"/>
      <c r="AM56" s="1208"/>
      <c r="AN56" s="1208"/>
      <c r="AO56" s="1208"/>
      <c r="AP56" s="1208"/>
      <c r="AQ56" s="1208"/>
      <c r="AR56" s="1208"/>
      <c r="AS56" s="1208"/>
      <c r="AT56" s="1208"/>
      <c r="AU56" s="1208"/>
      <c r="AV56" s="1208"/>
      <c r="AW56" s="1208"/>
      <c r="AX56" s="1208"/>
      <c r="AY56" s="1208"/>
      <c r="AZ56" s="1208"/>
      <c r="BA56" s="1208"/>
      <c r="BB56" s="1208"/>
      <c r="BC56" s="1208"/>
      <c r="BD56" s="1208"/>
      <c r="BE56" s="1208"/>
      <c r="BF56" s="1208"/>
      <c r="BG56" s="1208"/>
      <c r="BH56" s="1208"/>
      <c r="BI56" s="1208"/>
      <c r="BJ56" s="1208"/>
      <c r="BK56" s="1208"/>
      <c r="BL56" s="1208"/>
      <c r="BM56" s="1208"/>
      <c r="BN56" s="1208"/>
      <c r="BO56" s="1209"/>
      <c r="BP56" s="1210" t="s">
        <v>32</v>
      </c>
      <c r="BQ56" s="1211"/>
      <c r="BR56" s="1211"/>
      <c r="BS56" s="1211"/>
      <c r="BT56" s="1211"/>
      <c r="BU56" s="1211"/>
      <c r="BV56" s="1211"/>
      <c r="BW56" s="1211"/>
      <c r="BX56" s="1211"/>
      <c r="BY56" s="1211"/>
      <c r="BZ56" s="1211"/>
      <c r="CA56" s="1211"/>
      <c r="CB56" s="1211"/>
      <c r="CC56" s="1211"/>
      <c r="CD56" s="1211"/>
      <c r="CE56" s="1211"/>
      <c r="CF56" s="1211"/>
      <c r="CG56" s="1211"/>
      <c r="CH56" s="1211"/>
      <c r="CI56" s="1211"/>
      <c r="CJ56" s="1211"/>
      <c r="CK56" s="1211"/>
      <c r="CL56" s="1211"/>
      <c r="CM56" s="1211"/>
      <c r="CN56" s="1211"/>
    </row>
    <row r="57" spans="1:92" ht="18.75" customHeight="1">
      <c r="A57" s="113"/>
      <c r="B57" s="113"/>
      <c r="C57" s="113"/>
      <c r="D57" s="282"/>
      <c r="E57" s="282"/>
      <c r="F57" s="115"/>
      <c r="G57" s="115"/>
      <c r="H57" s="115"/>
      <c r="I57" s="282"/>
      <c r="J57" s="282"/>
      <c r="K57" s="84"/>
      <c r="L57" s="84"/>
      <c r="M57" s="84"/>
      <c r="N57" s="84"/>
      <c r="O57" s="84"/>
      <c r="P57" s="84"/>
      <c r="Q57" s="84"/>
      <c r="R57" s="84"/>
      <c r="S57" s="84"/>
      <c r="T57" s="84"/>
      <c r="U57" s="84"/>
      <c r="V57" s="84"/>
      <c r="W57" s="84"/>
      <c r="X57" s="84"/>
      <c r="Y57" s="84"/>
      <c r="Z57" s="84"/>
      <c r="AA57" s="84"/>
      <c r="AB57" s="84"/>
      <c r="AC57" s="84"/>
      <c r="AP57" s="84"/>
      <c r="AQ57" s="84"/>
      <c r="AR57" s="84"/>
      <c r="BI57" s="116"/>
      <c r="BJ57" s="116"/>
      <c r="BK57" s="116"/>
      <c r="BL57" s="116"/>
      <c r="BM57" s="116"/>
      <c r="BN57" s="116"/>
      <c r="BP57" s="116"/>
      <c r="BQ57" s="405"/>
      <c r="BR57" s="405"/>
      <c r="BS57" s="405"/>
      <c r="BT57" s="405"/>
      <c r="BU57" s="405"/>
      <c r="BV57" s="405"/>
      <c r="BW57" s="405"/>
      <c r="BX57" s="405"/>
      <c r="BY57" s="405"/>
      <c r="BZ57" s="405"/>
      <c r="CA57" s="405"/>
      <c r="CB57" s="405"/>
      <c r="CC57" s="405"/>
      <c r="CD57" s="405"/>
      <c r="CE57" s="405"/>
      <c r="CF57" s="405"/>
      <c r="CG57" s="405"/>
      <c r="CH57" s="405"/>
      <c r="CI57" s="405"/>
      <c r="CJ57" s="405"/>
      <c r="CK57" s="405"/>
      <c r="CL57" s="405"/>
      <c r="CM57" s="405"/>
      <c r="CN57" s="405"/>
    </row>
    <row r="58" spans="1:92" ht="18.75" customHeight="1">
      <c r="A58" s="113"/>
      <c r="B58" s="113"/>
      <c r="C58" s="113"/>
      <c r="D58" s="282"/>
      <c r="E58" s="282"/>
      <c r="F58" s="115"/>
      <c r="G58" s="115"/>
      <c r="H58" s="115"/>
      <c r="I58" s="282"/>
      <c r="J58" s="282"/>
      <c r="K58" s="84"/>
      <c r="L58" s="84"/>
      <c r="M58" s="84"/>
      <c r="N58" s="84"/>
      <c r="O58" s="84"/>
      <c r="P58" s="84"/>
      <c r="Q58" s="84"/>
      <c r="R58" s="84"/>
      <c r="S58" s="84"/>
      <c r="T58" s="84"/>
      <c r="U58" s="84"/>
      <c r="V58" s="84"/>
      <c r="W58" s="84"/>
      <c r="X58" s="84"/>
      <c r="Y58" s="84"/>
      <c r="Z58" s="84"/>
      <c r="AA58" s="84"/>
      <c r="AB58" s="84"/>
      <c r="AC58" s="84"/>
      <c r="AP58" s="84"/>
      <c r="AQ58" s="84"/>
      <c r="AR58" s="84"/>
      <c r="BI58" s="116"/>
      <c r="BJ58" s="116"/>
      <c r="BK58" s="116"/>
      <c r="BL58" s="116"/>
      <c r="BM58" s="116"/>
      <c r="BN58" s="116"/>
      <c r="BP58" s="116"/>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row>
    <row r="59" spans="1:92" ht="18.75" customHeight="1">
      <c r="A59" s="113"/>
      <c r="B59" s="113"/>
      <c r="C59" s="113"/>
      <c r="D59" s="282"/>
      <c r="E59" s="282"/>
      <c r="F59" s="115"/>
      <c r="G59" s="115"/>
      <c r="H59" s="115"/>
      <c r="I59" s="282"/>
      <c r="J59" s="282"/>
      <c r="K59" s="84"/>
      <c r="L59" s="84"/>
      <c r="M59" s="84"/>
      <c r="N59" s="84"/>
      <c r="O59" s="84"/>
      <c r="P59" s="84"/>
      <c r="Q59" s="84"/>
      <c r="R59" s="84"/>
      <c r="S59" s="84"/>
      <c r="T59" s="84"/>
      <c r="U59" s="84"/>
      <c r="V59" s="84"/>
      <c r="W59" s="84"/>
      <c r="X59" s="84"/>
      <c r="Y59" s="84"/>
      <c r="Z59" s="84"/>
      <c r="AA59" s="84"/>
      <c r="AB59" s="84"/>
      <c r="AC59" s="84"/>
      <c r="AP59" s="84"/>
      <c r="AQ59" s="84"/>
      <c r="AR59" s="84"/>
      <c r="BI59" s="116"/>
      <c r="BJ59" s="116"/>
      <c r="BK59" s="116"/>
      <c r="BL59" s="116"/>
      <c r="BM59" s="116"/>
      <c r="BN59" s="116"/>
      <c r="BP59" s="116"/>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row>
    <row r="60" spans="1:92" ht="23.25" customHeight="1">
      <c r="A60" s="294" t="s">
        <v>311</v>
      </c>
      <c r="B60" s="293"/>
      <c r="C60" s="293"/>
      <c r="D60" s="29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92" ht="24" customHeight="1">
      <c r="A61" s="315"/>
      <c r="B61" s="315"/>
      <c r="C61" s="315"/>
      <c r="D61" s="315"/>
      <c r="E61" s="1230" t="s">
        <v>266</v>
      </c>
      <c r="F61" s="1230"/>
      <c r="G61" s="1230"/>
      <c r="H61" s="1230"/>
      <c r="I61" s="1230"/>
      <c r="J61" s="1230"/>
      <c r="K61" s="1230"/>
      <c r="L61" s="1230"/>
      <c r="M61" s="1230"/>
      <c r="N61" s="1230"/>
      <c r="O61" s="1230"/>
      <c r="P61" s="1230"/>
      <c r="Q61" s="1230"/>
      <c r="R61" s="1230"/>
      <c r="S61" s="1230"/>
      <c r="T61" s="1230"/>
      <c r="U61" s="1230"/>
      <c r="V61" s="1230"/>
      <c r="W61" s="1230"/>
      <c r="X61" s="1230"/>
      <c r="Y61" s="1230"/>
      <c r="Z61" s="1230"/>
      <c r="AA61" s="1230"/>
      <c r="AB61" s="1230"/>
      <c r="AC61" s="1230"/>
      <c r="AD61" s="1230"/>
      <c r="AE61" s="1230"/>
      <c r="AF61" s="1230"/>
      <c r="AG61" s="1242" t="s">
        <v>267</v>
      </c>
      <c r="AH61" s="1243"/>
      <c r="AI61" s="1243"/>
      <c r="AJ61" s="1243"/>
      <c r="AK61" s="1243"/>
      <c r="AL61" s="1243"/>
      <c r="AM61" s="1243"/>
      <c r="AN61" s="1243"/>
      <c r="AO61" s="1243"/>
      <c r="AP61" s="1243"/>
      <c r="AQ61" s="1243"/>
      <c r="AR61" s="1243"/>
      <c r="AS61" s="1243"/>
      <c r="AT61" s="1243"/>
      <c r="AU61" s="1243"/>
      <c r="AV61" s="1243"/>
      <c r="AW61" s="1243"/>
      <c r="AX61" s="1243"/>
      <c r="AY61" s="1243"/>
      <c r="AZ61" s="1243"/>
      <c r="BA61" s="1243"/>
      <c r="BB61" s="1243"/>
      <c r="BC61" s="1243"/>
      <c r="BD61" s="1243"/>
      <c r="BE61" s="1243"/>
      <c r="BF61" s="1243"/>
      <c r="BG61" s="1243"/>
      <c r="BH61" s="1243"/>
      <c r="BI61" s="1243"/>
      <c r="BJ61" s="1243"/>
      <c r="BK61" s="1243"/>
      <c r="BL61" s="1243"/>
      <c r="BM61" s="1243"/>
      <c r="BN61" s="1243"/>
      <c r="BO61" s="1243"/>
      <c r="BP61" s="1243"/>
      <c r="BQ61" s="1243"/>
      <c r="BR61" s="1243"/>
      <c r="BS61" s="1243"/>
      <c r="BT61" s="1243"/>
      <c r="BU61" s="1243"/>
      <c r="BV61" s="1243"/>
      <c r="BW61" s="1243"/>
      <c r="BX61" s="1243"/>
      <c r="BY61" s="1243"/>
      <c r="BZ61" s="1243"/>
      <c r="CA61" s="1243"/>
      <c r="CB61" s="1243"/>
      <c r="CC61" s="1243"/>
      <c r="CD61" s="1243"/>
      <c r="CE61" s="1243"/>
      <c r="CF61" s="1243"/>
      <c r="CG61" s="1243"/>
      <c r="CH61" s="1243"/>
      <c r="CI61" s="1243"/>
      <c r="CJ61" s="1244"/>
      <c r="CK61" s="315"/>
      <c r="CL61" s="315"/>
      <c r="CM61" s="315"/>
      <c r="CN61" s="316"/>
    </row>
    <row r="62" spans="1:92" ht="33" customHeight="1">
      <c r="A62" s="317"/>
      <c r="B62" s="317"/>
      <c r="C62" s="317"/>
      <c r="D62" s="317"/>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6"/>
      <c r="AH62" s="1247"/>
      <c r="AI62" s="1247"/>
      <c r="AJ62" s="1247"/>
      <c r="AK62" s="1247"/>
      <c r="AL62" s="1247"/>
      <c r="AM62" s="1247"/>
      <c r="AN62" s="1247"/>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7"/>
      <c r="BW62" s="1247"/>
      <c r="BX62" s="1247"/>
      <c r="BY62" s="1247"/>
      <c r="BZ62" s="1247"/>
      <c r="CA62" s="1247"/>
      <c r="CB62" s="1247"/>
      <c r="CC62" s="1247"/>
      <c r="CD62" s="1247"/>
      <c r="CE62" s="1247"/>
      <c r="CF62" s="1247"/>
      <c r="CG62" s="1247"/>
      <c r="CH62" s="1247"/>
      <c r="CI62" s="1247"/>
      <c r="CJ62" s="1248"/>
      <c r="CK62" s="317"/>
      <c r="CL62" s="317"/>
      <c r="CM62" s="317"/>
      <c r="CN62" s="253"/>
    </row>
    <row r="63" spans="1:92" ht="24" customHeight="1">
      <c r="A63" s="317"/>
      <c r="B63" s="317"/>
      <c r="C63" s="318"/>
      <c r="D63" s="318"/>
      <c r="E63" s="1230" t="s">
        <v>268</v>
      </c>
      <c r="F63" s="1230"/>
      <c r="G63" s="1230"/>
      <c r="H63" s="1230"/>
      <c r="I63" s="1230"/>
      <c r="J63" s="1230"/>
      <c r="K63" s="1230"/>
      <c r="L63" s="1230"/>
      <c r="M63" s="1230"/>
      <c r="N63" s="1230"/>
      <c r="O63" s="1230"/>
      <c r="P63" s="1230"/>
      <c r="Q63" s="1230"/>
      <c r="R63" s="1230"/>
      <c r="S63" s="1230"/>
      <c r="T63" s="1230"/>
      <c r="U63" s="1230"/>
      <c r="V63" s="1230"/>
      <c r="W63" s="1230"/>
      <c r="X63" s="1230"/>
      <c r="Y63" s="1230"/>
      <c r="Z63" s="1230"/>
      <c r="AA63" s="1230"/>
      <c r="AB63" s="1230"/>
      <c r="AC63" s="1230"/>
      <c r="AD63" s="1230"/>
      <c r="AE63" s="1230"/>
      <c r="AF63" s="1230"/>
      <c r="AG63" s="1242" t="s">
        <v>269</v>
      </c>
      <c r="AH63" s="1243"/>
      <c r="AI63" s="1243"/>
      <c r="AJ63" s="1243"/>
      <c r="AK63" s="1243"/>
      <c r="AL63" s="1243"/>
      <c r="AM63" s="1243"/>
      <c r="AN63" s="1243"/>
      <c r="AO63" s="1243"/>
      <c r="AP63" s="1243"/>
      <c r="AQ63" s="1243"/>
      <c r="AR63" s="1243"/>
      <c r="AS63" s="1243"/>
      <c r="AT63" s="1243"/>
      <c r="AU63" s="1243"/>
      <c r="AV63" s="1243"/>
      <c r="AW63" s="1243"/>
      <c r="AX63" s="1243"/>
      <c r="AY63" s="1243"/>
      <c r="AZ63" s="1243"/>
      <c r="BA63" s="1243"/>
      <c r="BB63" s="1243"/>
      <c r="BC63" s="1243"/>
      <c r="BD63" s="1243"/>
      <c r="BE63" s="1243"/>
      <c r="BF63" s="1243"/>
      <c r="BG63" s="1243"/>
      <c r="BH63" s="1243"/>
      <c r="BI63" s="1243"/>
      <c r="BJ63" s="1243"/>
      <c r="BK63" s="1243"/>
      <c r="BL63" s="1243"/>
      <c r="BM63" s="1243"/>
      <c r="BN63" s="1243"/>
      <c r="BO63" s="1243"/>
      <c r="BP63" s="1243"/>
      <c r="BQ63" s="1243"/>
      <c r="BR63" s="1243"/>
      <c r="BS63" s="1243"/>
      <c r="BT63" s="1243"/>
      <c r="BU63" s="1243"/>
      <c r="BV63" s="1243"/>
      <c r="BW63" s="1243"/>
      <c r="BX63" s="1243"/>
      <c r="BY63" s="1243"/>
      <c r="BZ63" s="1243"/>
      <c r="CA63" s="1243"/>
      <c r="CB63" s="1243"/>
      <c r="CC63" s="1243"/>
      <c r="CD63" s="1243"/>
      <c r="CE63" s="1243"/>
      <c r="CF63" s="1243"/>
      <c r="CG63" s="1243"/>
      <c r="CH63" s="1243"/>
      <c r="CI63" s="1243"/>
      <c r="CJ63" s="1244"/>
      <c r="CK63" s="317"/>
      <c r="CL63" s="317"/>
      <c r="CM63" s="317"/>
      <c r="CN63" s="253"/>
    </row>
    <row r="64" spans="1:92" ht="33" customHeight="1">
      <c r="A64" s="317"/>
      <c r="B64" s="317"/>
      <c r="C64" s="318"/>
      <c r="D64" s="318"/>
      <c r="E64" s="1253"/>
      <c r="F64" s="1253"/>
      <c r="G64" s="1253"/>
      <c r="H64" s="1253"/>
      <c r="I64" s="1253"/>
      <c r="J64" s="1253"/>
      <c r="K64" s="1253"/>
      <c r="L64" s="1245"/>
      <c r="M64" s="1245"/>
      <c r="N64" s="1245"/>
      <c r="O64" s="1245"/>
      <c r="P64" s="1245"/>
      <c r="Q64" s="1245"/>
      <c r="R64" s="1245"/>
      <c r="S64" s="1245"/>
      <c r="T64" s="1245"/>
      <c r="U64" s="1245"/>
      <c r="V64" s="1245"/>
      <c r="W64" s="1245"/>
      <c r="X64" s="1245"/>
      <c r="Y64" s="1245"/>
      <c r="Z64" s="1245"/>
      <c r="AA64" s="1245"/>
      <c r="AB64" s="1245"/>
      <c r="AC64" s="1245"/>
      <c r="AD64" s="1245"/>
      <c r="AE64" s="1245"/>
      <c r="AF64" s="1245"/>
      <c r="AG64" s="1246"/>
      <c r="AH64" s="1247"/>
      <c r="AI64" s="1247"/>
      <c r="AJ64" s="1247"/>
      <c r="AK64" s="1247"/>
      <c r="AL64" s="1247"/>
      <c r="AM64" s="1247"/>
      <c r="AN64" s="1247"/>
      <c r="AO64" s="1247"/>
      <c r="AP64" s="1247"/>
      <c r="AQ64" s="1247"/>
      <c r="AR64" s="1247"/>
      <c r="AS64" s="1247"/>
      <c r="AT64" s="1247"/>
      <c r="AU64" s="1247"/>
      <c r="AV64" s="1247"/>
      <c r="AW64" s="1247"/>
      <c r="AX64" s="1247"/>
      <c r="AY64" s="1247"/>
      <c r="AZ64" s="1247"/>
      <c r="BA64" s="1247"/>
      <c r="BB64" s="1247"/>
      <c r="BC64" s="1247"/>
      <c r="BD64" s="1247"/>
      <c r="BE64" s="1247"/>
      <c r="BF64" s="1247"/>
      <c r="BG64" s="1247"/>
      <c r="BH64" s="1247"/>
      <c r="BI64" s="1247"/>
      <c r="BJ64" s="1247"/>
      <c r="BK64" s="1247"/>
      <c r="BL64" s="1247"/>
      <c r="BM64" s="1247"/>
      <c r="BN64" s="1247"/>
      <c r="BO64" s="1247"/>
      <c r="BP64" s="1247"/>
      <c r="BQ64" s="1247"/>
      <c r="BR64" s="1247"/>
      <c r="BS64" s="1247"/>
      <c r="BT64" s="1247"/>
      <c r="BU64" s="1247"/>
      <c r="BV64" s="1247"/>
      <c r="BW64" s="1247"/>
      <c r="BX64" s="1247"/>
      <c r="BY64" s="1247"/>
      <c r="BZ64" s="1247"/>
      <c r="CA64" s="1247"/>
      <c r="CB64" s="1247"/>
      <c r="CC64" s="1247"/>
      <c r="CD64" s="1247"/>
      <c r="CE64" s="1247"/>
      <c r="CF64" s="1247"/>
      <c r="CG64" s="1247"/>
      <c r="CH64" s="1247"/>
      <c r="CI64" s="1247"/>
      <c r="CJ64" s="1248"/>
      <c r="CK64" s="317"/>
      <c r="CL64" s="317"/>
      <c r="CM64" s="317"/>
      <c r="CN64" s="253"/>
    </row>
    <row r="65" spans="1:92" ht="24" customHeight="1">
      <c r="A65" s="317"/>
      <c r="B65" s="317"/>
      <c r="C65" s="318"/>
      <c r="D65" s="318"/>
      <c r="E65" s="319" t="s">
        <v>270</v>
      </c>
      <c r="F65" s="320"/>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2"/>
      <c r="CK65" s="317"/>
      <c r="CL65" s="317"/>
      <c r="CM65" s="317"/>
      <c r="CN65" s="253"/>
    </row>
    <row r="66" spans="1:92" ht="33" customHeight="1">
      <c r="A66" s="317"/>
      <c r="B66" s="317"/>
      <c r="C66" s="318"/>
      <c r="D66" s="318"/>
      <c r="E66" s="1251" t="s">
        <v>5</v>
      </c>
      <c r="F66" s="1252"/>
      <c r="G66" s="1252"/>
      <c r="H66" s="1249" t="s">
        <v>271</v>
      </c>
      <c r="I66" s="1249"/>
      <c r="J66" s="1249"/>
      <c r="K66" s="1249"/>
      <c r="L66" s="1249"/>
      <c r="M66" s="1249"/>
      <c r="N66" s="1249"/>
      <c r="O66" s="1249"/>
      <c r="P66" s="1249"/>
      <c r="Q66" s="1249"/>
      <c r="R66" s="1249"/>
      <c r="S66" s="1249"/>
      <c r="T66" s="1249"/>
      <c r="U66" s="1249"/>
      <c r="V66" s="1249"/>
      <c r="W66" s="1249"/>
      <c r="X66" s="1249"/>
      <c r="Y66" s="1249"/>
      <c r="Z66" s="1249"/>
      <c r="AA66" s="1249"/>
      <c r="AB66" s="1249"/>
      <c r="AC66" s="1249"/>
      <c r="AD66" s="1249"/>
      <c r="AE66" s="1249"/>
      <c r="AF66" s="1250"/>
      <c r="AG66" s="1251" t="s">
        <v>5</v>
      </c>
      <c r="AH66" s="1252"/>
      <c r="AI66" s="1252"/>
      <c r="AJ66" s="1249" t="s">
        <v>272</v>
      </c>
      <c r="AK66" s="1249"/>
      <c r="AL66" s="1249"/>
      <c r="AM66" s="1249"/>
      <c r="AN66" s="1249"/>
      <c r="AO66" s="1249"/>
      <c r="AP66" s="1249"/>
      <c r="AQ66" s="1249"/>
      <c r="AR66" s="1249"/>
      <c r="AS66" s="1249"/>
      <c r="AT66" s="1249"/>
      <c r="AU66" s="1249"/>
      <c r="AV66" s="1249"/>
      <c r="AW66" s="1249"/>
      <c r="AX66" s="1249"/>
      <c r="AY66" s="1249"/>
      <c r="AZ66" s="1249"/>
      <c r="BA66" s="1249"/>
      <c r="BB66" s="1249"/>
      <c r="BC66" s="1249"/>
      <c r="BD66" s="1250"/>
      <c r="BE66" s="1251" t="s">
        <v>5</v>
      </c>
      <c r="BF66" s="1252"/>
      <c r="BG66" s="1252"/>
      <c r="BH66" s="1249" t="s">
        <v>273</v>
      </c>
      <c r="BI66" s="1249"/>
      <c r="BJ66" s="1249"/>
      <c r="BK66" s="1249"/>
      <c r="BL66" s="1249"/>
      <c r="BM66" s="1249"/>
      <c r="BN66" s="1249"/>
      <c r="BO66" s="1249"/>
      <c r="BP66" s="1254"/>
      <c r="BQ66" s="1254"/>
      <c r="BR66" s="1254"/>
      <c r="BS66" s="1254"/>
      <c r="BT66" s="1254"/>
      <c r="BU66" s="1254"/>
      <c r="BV66" s="1254"/>
      <c r="BW66" s="1254"/>
      <c r="BX66" s="1254"/>
      <c r="BY66" s="1254"/>
      <c r="BZ66" s="1254"/>
      <c r="CA66" s="1254"/>
      <c r="CB66" s="1254"/>
      <c r="CC66" s="1254"/>
      <c r="CD66" s="1254"/>
      <c r="CE66" s="1254"/>
      <c r="CF66" s="1255" t="s">
        <v>42</v>
      </c>
      <c r="CG66" s="1255"/>
      <c r="CH66" s="1255"/>
      <c r="CI66" s="1255"/>
      <c r="CJ66" s="1256"/>
      <c r="CK66" s="317"/>
      <c r="CL66" s="317"/>
      <c r="CM66" s="317"/>
      <c r="CN66" s="253"/>
    </row>
    <row r="67" spans="1:92" ht="32.15" customHeight="1">
      <c r="A67" s="317"/>
      <c r="B67" s="317"/>
      <c r="C67" s="318"/>
      <c r="D67" s="318"/>
      <c r="E67" s="1230" t="s">
        <v>274</v>
      </c>
      <c r="F67" s="1230"/>
      <c r="G67" s="1230"/>
      <c r="H67" s="1230"/>
      <c r="I67" s="1230"/>
      <c r="J67" s="1230"/>
      <c r="K67" s="1230"/>
      <c r="L67" s="1230"/>
      <c r="M67" s="1230"/>
      <c r="N67" s="1230"/>
      <c r="O67" s="1230"/>
      <c r="P67" s="1230"/>
      <c r="Q67" s="1230"/>
      <c r="R67" s="1230"/>
      <c r="S67" s="1230"/>
      <c r="T67" s="1230"/>
      <c r="U67" s="1230"/>
      <c r="V67" s="1230"/>
      <c r="W67" s="1230"/>
      <c r="X67" s="1230"/>
      <c r="Y67" s="1230"/>
      <c r="Z67" s="1230"/>
      <c r="AA67" s="1230"/>
      <c r="AB67" s="1230"/>
      <c r="AC67" s="1230"/>
      <c r="AD67" s="1230"/>
      <c r="AE67" s="1230"/>
      <c r="AF67" s="1230"/>
      <c r="AG67" s="1227"/>
      <c r="AH67" s="1228"/>
      <c r="AI67" s="1228"/>
      <c r="AJ67" s="1228"/>
      <c r="AK67" s="1228"/>
      <c r="AL67" s="1228"/>
      <c r="AM67" s="1228"/>
      <c r="AN67" s="1229"/>
      <c r="AO67" s="1227"/>
      <c r="AP67" s="1228"/>
      <c r="AQ67" s="1228"/>
      <c r="AR67" s="1228"/>
      <c r="AS67" s="1228"/>
      <c r="AT67" s="1228"/>
      <c r="AU67" s="1228"/>
      <c r="AV67" s="1229"/>
      <c r="AW67" s="1227"/>
      <c r="AX67" s="1228"/>
      <c r="AY67" s="1228"/>
      <c r="AZ67" s="1228"/>
      <c r="BA67" s="1228"/>
      <c r="BB67" s="1228"/>
      <c r="BC67" s="1228"/>
      <c r="BD67" s="1229"/>
      <c r="BE67" s="1227"/>
      <c r="BF67" s="1228"/>
      <c r="BG67" s="1228"/>
      <c r="BH67" s="1228"/>
      <c r="BI67" s="1228"/>
      <c r="BJ67" s="1228"/>
      <c r="BK67" s="1228"/>
      <c r="BL67" s="1229"/>
      <c r="BM67" s="1227"/>
      <c r="BN67" s="1228"/>
      <c r="BO67" s="1228"/>
      <c r="BP67" s="1228"/>
      <c r="BQ67" s="1228"/>
      <c r="BR67" s="1228"/>
      <c r="BS67" s="1228"/>
      <c r="BT67" s="1229"/>
      <c r="BU67" s="1227"/>
      <c r="BV67" s="1228"/>
      <c r="BW67" s="1228"/>
      <c r="BX67" s="1228"/>
      <c r="BY67" s="1228"/>
      <c r="BZ67" s="1228"/>
      <c r="CA67" s="1228"/>
      <c r="CB67" s="1229"/>
      <c r="CC67" s="1227"/>
      <c r="CD67" s="1228"/>
      <c r="CE67" s="1228"/>
      <c r="CF67" s="1228"/>
      <c r="CG67" s="1228"/>
      <c r="CH67" s="1228"/>
      <c r="CI67" s="1228"/>
      <c r="CJ67" s="1229"/>
      <c r="CK67" s="317"/>
      <c r="CL67" s="317"/>
      <c r="CM67" s="317"/>
      <c r="CN67" s="253"/>
    </row>
    <row r="68" spans="1:92" ht="32.15" customHeight="1">
      <c r="A68" s="317"/>
      <c r="B68" s="317"/>
      <c r="C68" s="318"/>
      <c r="D68" s="318"/>
      <c r="E68" s="1230" t="s">
        <v>275</v>
      </c>
      <c r="F68" s="1230"/>
      <c r="G68" s="1230"/>
      <c r="H68" s="1230"/>
      <c r="I68" s="1230"/>
      <c r="J68" s="1230"/>
      <c r="K68" s="1230"/>
      <c r="L68" s="1230"/>
      <c r="M68" s="1230"/>
      <c r="N68" s="1230"/>
      <c r="O68" s="1230"/>
      <c r="P68" s="1230"/>
      <c r="Q68" s="1230"/>
      <c r="R68" s="1230"/>
      <c r="S68" s="1230"/>
      <c r="T68" s="1230"/>
      <c r="U68" s="1230"/>
      <c r="V68" s="1230"/>
      <c r="W68" s="1230"/>
      <c r="X68" s="1230"/>
      <c r="Y68" s="1230"/>
      <c r="Z68" s="1230"/>
      <c r="AA68" s="1230"/>
      <c r="AB68" s="1230"/>
      <c r="AC68" s="1230"/>
      <c r="AD68" s="1230"/>
      <c r="AE68" s="1230"/>
      <c r="AF68" s="1230"/>
      <c r="AG68" s="1231"/>
      <c r="AH68" s="1232"/>
      <c r="AI68" s="1232"/>
      <c r="AJ68" s="1232"/>
      <c r="AK68" s="1232"/>
      <c r="AL68" s="1232"/>
      <c r="AM68" s="1232"/>
      <c r="AN68" s="1232"/>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3"/>
      <c r="CK68" s="317"/>
      <c r="CL68" s="317"/>
      <c r="CM68" s="317"/>
      <c r="CN68" s="253"/>
    </row>
    <row r="69" spans="1:92" ht="18" customHeight="1">
      <c r="A69" s="89"/>
      <c r="B69" s="89"/>
      <c r="C69" s="89"/>
      <c r="D69" s="130"/>
      <c r="E69" s="130"/>
      <c r="F69" s="130"/>
      <c r="G69" s="130"/>
      <c r="H69" s="130"/>
      <c r="I69" s="130"/>
      <c r="J69" s="130"/>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row>
    <row r="70" spans="1:92" ht="18" customHeight="1">
      <c r="A70" s="89"/>
      <c r="B70" s="89"/>
      <c r="C70" s="89"/>
      <c r="D70" s="130"/>
      <c r="E70" s="130"/>
      <c r="F70" s="130"/>
      <c r="G70" s="130"/>
      <c r="H70" s="130"/>
      <c r="I70" s="130"/>
      <c r="J70" s="130"/>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row>
    <row r="71" spans="1:92" ht="18" customHeight="1">
      <c r="A71" s="89"/>
      <c r="B71" s="89"/>
      <c r="C71" s="89"/>
      <c r="D71" s="130"/>
      <c r="E71" s="130"/>
      <c r="F71" s="130"/>
      <c r="G71" s="130"/>
      <c r="H71" s="130"/>
      <c r="I71" s="130"/>
      <c r="J71" s="130"/>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row>
    <row r="72" spans="1:92" ht="18" customHeight="1">
      <c r="A72" s="89"/>
      <c r="B72" s="89"/>
      <c r="C72" s="89"/>
      <c r="D72" s="130"/>
      <c r="E72" s="130"/>
      <c r="F72" s="130"/>
      <c r="G72" s="130"/>
      <c r="H72" s="130"/>
      <c r="I72" s="130"/>
      <c r="J72" s="130"/>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row>
    <row r="73" spans="1:92" ht="18" customHeight="1">
      <c r="A73" s="89"/>
      <c r="B73" s="89"/>
      <c r="C73" s="89"/>
      <c r="D73" s="130"/>
      <c r="E73" s="130"/>
      <c r="F73" s="130"/>
      <c r="G73" s="130"/>
      <c r="H73" s="130"/>
      <c r="I73" s="130"/>
      <c r="J73" s="130"/>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row>
    <row r="74" spans="1:92" ht="18" customHeight="1">
      <c r="A74" s="89"/>
      <c r="B74" s="89"/>
      <c r="C74" s="89"/>
      <c r="D74" s="130"/>
      <c r="E74" s="130"/>
      <c r="F74" s="130"/>
      <c r="G74" s="130"/>
      <c r="H74" s="130"/>
      <c r="I74" s="130"/>
      <c r="J74" s="130"/>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row>
    <row r="75" spans="1:92" ht="18" customHeight="1">
      <c r="A75" s="89"/>
      <c r="B75" s="89"/>
      <c r="C75" s="89"/>
      <c r="D75" s="130"/>
      <c r="E75" s="130"/>
      <c r="F75" s="130"/>
      <c r="G75" s="130"/>
      <c r="H75" s="130"/>
      <c r="I75" s="130"/>
      <c r="J75" s="130"/>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row>
    <row r="76" spans="1:92" ht="18" customHeight="1">
      <c r="A76" s="89"/>
      <c r="B76" s="89"/>
      <c r="C76" s="89"/>
      <c r="D76" s="130"/>
      <c r="E76" s="130"/>
      <c r="F76" s="130"/>
      <c r="G76" s="130"/>
      <c r="H76" s="130"/>
      <c r="I76" s="130"/>
      <c r="J76" s="130"/>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row>
    <row r="77" spans="1:92" ht="18" customHeight="1">
      <c r="A77" s="89"/>
      <c r="B77" s="89"/>
      <c r="C77" s="89"/>
      <c r="D77" s="130"/>
      <c r="E77" s="130"/>
      <c r="F77" s="130"/>
      <c r="G77" s="130"/>
      <c r="H77" s="130"/>
      <c r="I77" s="130"/>
      <c r="J77" s="130"/>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row>
    <row r="78" spans="1:92" ht="18" customHeight="1">
      <c r="E78" s="83"/>
      <c r="F78" s="83"/>
      <c r="G78" s="89"/>
      <c r="H78" s="83"/>
    </row>
  </sheetData>
  <sheetProtection algorithmName="SHA-512" hashValue="taMToKJH0Wjfbz/AOYvHI0djPnCGoXJM1VinyM76pQpCU9D+RgUh4eILqM2lCu/Ue0DfyU1DRfLlyiITHUcHQg==" saltValue="Pjme9rN0GQCcyKNJDidL5Q==" spinCount="100000" sheet="1" objects="1" scenarios="1"/>
  <mergeCells count="90">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BN32:BS32"/>
    <mergeCell ref="BK32:BM32"/>
    <mergeCell ref="BC32:BJ32"/>
    <mergeCell ref="A36:CN36"/>
    <mergeCell ref="A29:CN29"/>
    <mergeCell ref="C32:H32"/>
    <mergeCell ref="I32:K32"/>
    <mergeCell ref="L32:P32"/>
    <mergeCell ref="Q32:S32"/>
    <mergeCell ref="T32:X32"/>
    <mergeCell ref="Y32:AA32"/>
    <mergeCell ref="AB32:AS32"/>
    <mergeCell ref="AT32:BB32"/>
    <mergeCell ref="BU32:CN32"/>
    <mergeCell ref="A26:CN26"/>
    <mergeCell ref="A27:CN27"/>
    <mergeCell ref="A28:CN28"/>
    <mergeCell ref="AT15:BC15"/>
    <mergeCell ref="BD15:CJ15"/>
    <mergeCell ref="CK15:CN15"/>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P5:BS5"/>
    <mergeCell ref="BT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CA5:CE5">
    <cfRule type="expression" dxfId="38" priority="62" stopIfTrue="1">
      <formula>$CA$5=""</formula>
    </cfRule>
  </conditionalFormatting>
  <conditionalFormatting sqref="CH5:CL5">
    <cfRule type="expression" dxfId="37" priority="61">
      <formula>$CH$5=""</formula>
    </cfRule>
  </conditionalFormatting>
  <conditionalFormatting sqref="BT5:BX5">
    <cfRule type="expression" dxfId="36" priority="54">
      <formula>$BT$5=""</formula>
    </cfRule>
  </conditionalFormatting>
  <conditionalFormatting sqref="Y56:BO56">
    <cfRule type="expression" dxfId="35" priority="37">
      <formula>$Y$56=""</formula>
    </cfRule>
  </conditionalFormatting>
  <conditionalFormatting sqref="E62:K62">
    <cfRule type="expression" dxfId="34" priority="36" stopIfTrue="1">
      <formula>$E$62=""</formula>
    </cfRule>
  </conditionalFormatting>
  <conditionalFormatting sqref="L62:R62">
    <cfRule type="expression" dxfId="33" priority="35" stopIfTrue="1">
      <formula>$L$62=""</formula>
    </cfRule>
  </conditionalFormatting>
  <conditionalFormatting sqref="S62:Y62">
    <cfRule type="expression" dxfId="32" priority="34" stopIfTrue="1">
      <formula>$S$62=""</formula>
    </cfRule>
  </conditionalFormatting>
  <conditionalFormatting sqref="Z62:AF62">
    <cfRule type="expression" dxfId="31" priority="33" stopIfTrue="1">
      <formula>$Z$62=""</formula>
    </cfRule>
  </conditionalFormatting>
  <conditionalFormatting sqref="AG62:CJ62">
    <cfRule type="expression" dxfId="30" priority="32" stopIfTrue="1">
      <formula>$AG$62=""</formula>
    </cfRule>
  </conditionalFormatting>
  <conditionalFormatting sqref="L64:R64">
    <cfRule type="expression" dxfId="29" priority="31" stopIfTrue="1">
      <formula>$L$64=""</formula>
    </cfRule>
  </conditionalFormatting>
  <conditionalFormatting sqref="S64:Y64">
    <cfRule type="expression" dxfId="28" priority="30" stopIfTrue="1">
      <formula>$S$64=""</formula>
    </cfRule>
  </conditionalFormatting>
  <conditionalFormatting sqref="Z64:AF64">
    <cfRule type="expression" dxfId="27" priority="29" stopIfTrue="1">
      <formula>$Z$64=""</formula>
    </cfRule>
  </conditionalFormatting>
  <conditionalFormatting sqref="AG64:CJ64">
    <cfRule type="expression" dxfId="26" priority="28" stopIfTrue="1">
      <formula>$AG$64=""</formula>
    </cfRule>
  </conditionalFormatting>
  <conditionalFormatting sqref="E66:G66 AG66:AI66 BE66:BG66">
    <cfRule type="expression" dxfId="25" priority="27" stopIfTrue="1">
      <formula>AND($E$66="□",$AG$66="□",$BE$66="□")</formula>
    </cfRule>
  </conditionalFormatting>
  <conditionalFormatting sqref="AG67:AN67">
    <cfRule type="expression" dxfId="24" priority="26" stopIfTrue="1">
      <formula>$AG$67=""</formula>
    </cfRule>
  </conditionalFormatting>
  <conditionalFormatting sqref="AO67:AV67">
    <cfRule type="expression" dxfId="23" priority="25" stopIfTrue="1">
      <formula>$AO$67=""</formula>
    </cfRule>
  </conditionalFormatting>
  <conditionalFormatting sqref="AW67:BD67">
    <cfRule type="expression" dxfId="22" priority="24" stopIfTrue="1">
      <formula>$AW$67=""</formula>
    </cfRule>
  </conditionalFormatting>
  <conditionalFormatting sqref="BE67:BL67">
    <cfRule type="expression" dxfId="21" priority="23" stopIfTrue="1">
      <formula>$BE$67=""</formula>
    </cfRule>
  </conditionalFormatting>
  <conditionalFormatting sqref="BM67:BT67">
    <cfRule type="expression" dxfId="20" priority="22" stopIfTrue="1">
      <formula>$BM$67=""</formula>
    </cfRule>
  </conditionalFormatting>
  <conditionalFormatting sqref="BU67:CB67">
    <cfRule type="expression" dxfId="19" priority="21" stopIfTrue="1">
      <formula>$BU$67=""</formula>
    </cfRule>
  </conditionalFormatting>
  <conditionalFormatting sqref="CC67:CJ67">
    <cfRule type="expression" dxfId="18" priority="20" stopIfTrue="1">
      <formula>$CC$67=""</formula>
    </cfRule>
  </conditionalFormatting>
  <conditionalFormatting sqref="AG68:CJ68">
    <cfRule type="expression" dxfId="17" priority="19" stopIfTrue="1">
      <formula>$AG$68=""</formula>
    </cfRule>
  </conditionalFormatting>
  <conditionalFormatting sqref="BP66:CE66">
    <cfRule type="expression" dxfId="16" priority="18" stopIfTrue="1">
      <formula>AND($BE$86="■",$BP$86="")</formula>
    </cfRule>
  </conditionalFormatting>
  <conditionalFormatting sqref="BD11:BH11">
    <cfRule type="expression" dxfId="15" priority="16">
      <formula>$BD$11=""</formula>
    </cfRule>
  </conditionalFormatting>
  <conditionalFormatting sqref="BK11:BO11">
    <cfRule type="expression" dxfId="14" priority="15">
      <formula>$BK$11=""</formula>
    </cfRule>
  </conditionalFormatting>
  <conditionalFormatting sqref="BD12:BK12">
    <cfRule type="expression" dxfId="13" priority="14">
      <formula>$BD$12=""</formula>
    </cfRule>
  </conditionalFormatting>
  <conditionalFormatting sqref="BL12:CL12">
    <cfRule type="expression" dxfId="12" priority="13">
      <formula>$BL$12=""</formula>
    </cfRule>
  </conditionalFormatting>
  <conditionalFormatting sqref="BD13:CL13">
    <cfRule type="expression" dxfId="11" priority="12">
      <formula>$BD$13=""</formula>
    </cfRule>
  </conditionalFormatting>
  <conditionalFormatting sqref="BD14:CJ14">
    <cfRule type="expression" dxfId="10" priority="11">
      <formula>$BD$14=""</formula>
    </cfRule>
  </conditionalFormatting>
  <conditionalFormatting sqref="BD15:CJ15">
    <cfRule type="expression" dxfId="9" priority="10">
      <formula>$BD$15=""</formula>
    </cfRule>
  </conditionalFormatting>
  <conditionalFormatting sqref="C32:H32">
    <cfRule type="expression" dxfId="8" priority="9">
      <formula>$C$32=""</formula>
    </cfRule>
  </conditionalFormatting>
  <conditionalFormatting sqref="L32:P32">
    <cfRule type="expression" dxfId="7" priority="8">
      <formula>$L$32=""</formula>
    </cfRule>
  </conditionalFormatting>
  <conditionalFormatting sqref="T32:X32">
    <cfRule type="expression" dxfId="6" priority="7">
      <formula>$T$32=""</formula>
    </cfRule>
  </conditionalFormatting>
  <conditionalFormatting sqref="BC32:BJ32">
    <cfRule type="expression" dxfId="5" priority="6">
      <formula>$BC$32=""</formula>
    </cfRule>
  </conditionalFormatting>
  <conditionalFormatting sqref="BN32:BS32">
    <cfRule type="expression" dxfId="4" priority="5">
      <formula>$BN$32=""</formula>
    </cfRule>
  </conditionalFormatting>
  <conditionalFormatting sqref="AU49:BB49">
    <cfRule type="expression" dxfId="3" priority="4">
      <formula>$AU$49=""</formula>
    </cfRule>
  </conditionalFormatting>
  <conditionalFormatting sqref="BF49:BK49">
    <cfRule type="expression" dxfId="2" priority="3">
      <formula>$BF$49=""</formula>
    </cfRule>
  </conditionalFormatting>
  <conditionalFormatting sqref="AG50:CJ50">
    <cfRule type="expression" dxfId="1" priority="2">
      <formula>$AG$50=""</formula>
    </cfRule>
  </conditionalFormatting>
  <conditionalFormatting sqref="AG51:CJ51">
    <cfRule type="expression" dxfId="0" priority="1">
      <formula>$AG$51=""</formula>
    </cfRule>
  </conditionalFormatting>
  <dataValidations xWindow="873" yWindow="472" count="10">
    <dataValidation imeMode="off" allowBlank="1" showInputMessage="1" showErrorMessage="1" sqref="CA2:CL3" xr:uid="{58830203-4E69-4DD0-9639-0AC95E4CF824}"/>
    <dataValidation type="textLength" imeMode="disabled" operator="equal" allowBlank="1" showInputMessage="1" showErrorMessage="1" error="西暦4桁で記入してください。" sqref="BT5:BX5" xr:uid="{A732AA19-75DB-4070-A044-42D08CE477F5}">
      <formula1>4</formula1>
    </dataValidation>
    <dataValidation type="whole" imeMode="disabled" allowBlank="1" showInputMessage="1" showErrorMessage="1" errorTitle="金額エラー" error="上限金額を超えています。" sqref="Y56:BO56" xr:uid="{35A2FE7D-BE65-464D-A182-0AA9833CCB86}">
      <formula1>1</formula1>
      <formula2>1500000</formula2>
    </dataValidation>
    <dataValidation imeMode="hiragana" allowBlank="1" showInputMessage="1" showErrorMessage="1" sqref="BD14:CJ14" xr:uid="{610D65C9-D371-4742-857A-C04FB11B736A}"/>
    <dataValidation type="list" imeMode="disabled" allowBlank="1" showInputMessage="1" showErrorMessage="1" sqref="CA5:CE5" xr:uid="{D07B88E7-0CA5-4C3E-A9E1-726553C30721}">
      <formula1>"1,2,3,4,5,6,7,8,9,10,11,12"</formula1>
    </dataValidation>
    <dataValidation type="list" imeMode="disabled" allowBlank="1" showInputMessage="1" showErrorMessage="1" sqref="CH5:CL5" xr:uid="{363DC614-C771-431E-80D0-AA12CF8005E7}">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337"/>
  </cols>
  <sheetData/>
  <sheetProtection algorithmName="SHA-512" hashValue="Kd0bEy/743yl5ic6pGOaSFW0ZHuEKldYvZA5U9LtpoFFLHBCERc7bBH4hDWj2+PCHu65tf8a5S2jblpUZqsqkg==" saltValue="E85JaHqvqIpsepXbCTgTVw==" spinCount="100000" sheet="1" objects="1" scenarios="1"/>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1796875" style="83" customWidth="1"/>
    <col min="14" max="91" width="1.36328125" style="83"/>
    <col min="92" max="92" width="2.08984375" style="83" customWidth="1"/>
    <col min="93" max="16384" width="1.36328125" style="83"/>
  </cols>
  <sheetData>
    <row r="2" spans="1:93" s="63" customFormat="1" ht="20.25" customHeight="1">
      <c r="A2" s="68" t="s">
        <v>206</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
        <v>188</v>
      </c>
      <c r="CA2" s="427"/>
      <c r="CB2" s="427"/>
      <c r="CC2" s="427"/>
      <c r="CD2" s="427"/>
      <c r="CE2" s="427"/>
      <c r="CF2" s="427"/>
      <c r="CG2" s="427"/>
      <c r="CH2" s="427"/>
      <c r="CI2" s="427"/>
      <c r="CJ2" s="427"/>
      <c r="CK2" s="427"/>
      <c r="CL2" s="427"/>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332" t="s">
        <v>224</v>
      </c>
      <c r="CA3" s="428" t="str">
        <f>BD15&amp;""</f>
        <v/>
      </c>
      <c r="CB3" s="428"/>
      <c r="CC3" s="428"/>
      <c r="CD3" s="428"/>
      <c r="CE3" s="428"/>
      <c r="CF3" s="428"/>
      <c r="CG3" s="428"/>
      <c r="CH3" s="428"/>
      <c r="CI3" s="428"/>
      <c r="CJ3" s="428"/>
      <c r="CK3" s="428"/>
      <c r="CL3" s="428"/>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8"/>
      <c r="BQ5" s="338"/>
      <c r="BR5" s="338"/>
      <c r="BS5" s="338"/>
      <c r="BT5" s="339"/>
      <c r="BU5" s="339"/>
      <c r="BV5" s="339"/>
      <c r="BW5" s="339"/>
      <c r="BX5" s="339"/>
      <c r="BY5" s="338" t="s">
        <v>9</v>
      </c>
      <c r="BZ5" s="338"/>
      <c r="CA5" s="339"/>
      <c r="CB5" s="339"/>
      <c r="CC5" s="339"/>
      <c r="CD5" s="339"/>
      <c r="CE5" s="339"/>
      <c r="CF5" s="338" t="s">
        <v>8</v>
      </c>
      <c r="CG5" s="338"/>
      <c r="CH5" s="339"/>
      <c r="CI5" s="339"/>
      <c r="CJ5" s="339"/>
      <c r="CK5" s="339"/>
      <c r="CL5" s="339"/>
      <c r="CM5" s="338" t="s">
        <v>7</v>
      </c>
      <c r="CN5" s="338"/>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204</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205</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2" t="s">
        <v>207</v>
      </c>
      <c r="AK11" s="342"/>
      <c r="AL11" s="342"/>
      <c r="AM11" s="342"/>
      <c r="AN11" s="342"/>
      <c r="AO11" s="342"/>
      <c r="AP11" s="342"/>
      <c r="AQ11" s="342"/>
      <c r="AR11" s="342"/>
      <c r="AS11" s="85"/>
      <c r="AT11" s="343" t="s">
        <v>25</v>
      </c>
      <c r="AU11" s="343"/>
      <c r="AV11" s="343"/>
      <c r="AW11" s="343"/>
      <c r="AX11" s="343"/>
      <c r="AY11" s="343"/>
      <c r="AZ11" s="343"/>
      <c r="BA11" s="343"/>
      <c r="BB11" s="343"/>
      <c r="BC11" s="343"/>
      <c r="BD11" s="344"/>
      <c r="BE11" s="344"/>
      <c r="BF11" s="344"/>
      <c r="BG11" s="344"/>
      <c r="BH11" s="344"/>
      <c r="BI11" s="345" t="s">
        <v>50</v>
      </c>
      <c r="BJ11" s="345"/>
      <c r="BK11" s="344"/>
      <c r="BL11" s="344"/>
      <c r="BM11" s="344"/>
      <c r="BN11" s="344"/>
      <c r="BO11" s="344"/>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3" t="s">
        <v>26</v>
      </c>
      <c r="AU12" s="343"/>
      <c r="AV12" s="343"/>
      <c r="AW12" s="343"/>
      <c r="AX12" s="343"/>
      <c r="AY12" s="343"/>
      <c r="AZ12" s="343"/>
      <c r="BA12" s="343"/>
      <c r="BB12" s="343"/>
      <c r="BC12" s="343"/>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3"/>
      <c r="AU13" s="343"/>
      <c r="AV13" s="343"/>
      <c r="AW13" s="343"/>
      <c r="AX13" s="343"/>
      <c r="AY13" s="343"/>
      <c r="AZ13" s="343"/>
      <c r="BA13" s="343"/>
      <c r="BB13" s="343"/>
      <c r="BC13" s="343"/>
      <c r="BD13" s="348"/>
      <c r="BE13" s="348"/>
      <c r="BF13" s="348"/>
      <c r="BG13" s="348"/>
      <c r="BH13" s="348"/>
      <c r="BI13" s="348"/>
      <c r="BJ13" s="348"/>
      <c r="BK13" s="348"/>
      <c r="BL13" s="348"/>
      <c r="BM13" s="348"/>
      <c r="BN13" s="348"/>
      <c r="BO13" s="348"/>
      <c r="BP13" s="348"/>
      <c r="BQ13" s="348"/>
      <c r="BR13" s="348"/>
      <c r="BS13" s="348"/>
      <c r="BT13" s="348"/>
      <c r="BU13" s="348"/>
      <c r="BV13" s="348"/>
      <c r="BW13" s="348"/>
      <c r="BX13" s="348"/>
      <c r="BY13" s="348"/>
      <c r="BZ13" s="348"/>
      <c r="CA13" s="348"/>
      <c r="CB13" s="348"/>
      <c r="CC13" s="348"/>
      <c r="CD13" s="348"/>
      <c r="CE13" s="348"/>
      <c r="CF13" s="348"/>
      <c r="CG13" s="348"/>
      <c r="CH13" s="348"/>
      <c r="CI13" s="348"/>
      <c r="CJ13" s="348"/>
      <c r="CK13" s="348"/>
      <c r="CL13" s="348"/>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6" t="s">
        <v>27</v>
      </c>
      <c r="AU14" s="346"/>
      <c r="AV14" s="346"/>
      <c r="AW14" s="346"/>
      <c r="AX14" s="346"/>
      <c r="AY14" s="346"/>
      <c r="AZ14" s="346"/>
      <c r="BA14" s="346"/>
      <c r="BB14" s="346"/>
      <c r="BC14" s="346"/>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238"/>
      <c r="CL14" s="23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3" t="s">
        <v>28</v>
      </c>
      <c r="AU15" s="343"/>
      <c r="AV15" s="343"/>
      <c r="AW15" s="343"/>
      <c r="AX15" s="343"/>
      <c r="AY15" s="343"/>
      <c r="AZ15" s="343"/>
      <c r="BA15" s="343"/>
      <c r="BB15" s="343"/>
      <c r="BC15" s="34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408"/>
      <c r="CL15" s="408"/>
      <c r="CM15" s="408"/>
      <c r="CN15" s="408"/>
      <c r="CO15" s="231"/>
    </row>
    <row r="16" spans="1:93" ht="15"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row>
    <row r="21" spans="1:93" ht="21" customHeight="1">
      <c r="A21" s="87"/>
      <c r="B21" s="87"/>
      <c r="C21" s="87"/>
      <c r="D21" s="87"/>
      <c r="T21" s="84"/>
      <c r="U21" s="84"/>
      <c r="V21" s="84"/>
      <c r="W21" s="84"/>
      <c r="X21" s="85"/>
      <c r="Y21" s="85"/>
      <c r="Z21" s="85"/>
      <c r="AA21" s="85"/>
      <c r="AB21" s="85"/>
      <c r="AC21" s="85"/>
      <c r="AD21" s="85"/>
      <c r="AE21" s="85"/>
      <c r="AF21" s="85"/>
      <c r="AG21" s="85"/>
      <c r="AH21" s="85"/>
      <c r="AI21" s="85"/>
      <c r="AJ21" s="342" t="s">
        <v>30</v>
      </c>
      <c r="AK21" s="342"/>
      <c r="AL21" s="342"/>
      <c r="AM21" s="342"/>
      <c r="AN21" s="342"/>
      <c r="AO21" s="342"/>
      <c r="AP21" s="342"/>
      <c r="AQ21" s="342"/>
      <c r="AR21" s="342"/>
      <c r="AS21" s="85"/>
      <c r="AT21" s="343" t="s">
        <v>25</v>
      </c>
      <c r="AU21" s="343"/>
      <c r="AV21" s="343"/>
      <c r="AW21" s="343"/>
      <c r="AX21" s="343"/>
      <c r="AY21" s="343"/>
      <c r="AZ21" s="343"/>
      <c r="BA21" s="343"/>
      <c r="BB21" s="343"/>
      <c r="BC21" s="343"/>
      <c r="BD21" s="344"/>
      <c r="BE21" s="344"/>
      <c r="BF21" s="344"/>
      <c r="BG21" s="344"/>
      <c r="BH21" s="344"/>
      <c r="BI21" s="345" t="s">
        <v>50</v>
      </c>
      <c r="BJ21" s="345"/>
      <c r="BK21" s="344"/>
      <c r="BL21" s="344"/>
      <c r="BM21" s="344"/>
      <c r="BN21" s="344"/>
      <c r="BO21" s="344"/>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31"/>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61" t="s">
        <v>26</v>
      </c>
      <c r="AU22" s="361"/>
      <c r="AV22" s="361"/>
      <c r="AW22" s="361"/>
      <c r="AX22" s="361"/>
      <c r="AY22" s="361"/>
      <c r="AZ22" s="361"/>
      <c r="BA22" s="361"/>
      <c r="BB22" s="361"/>
      <c r="BC22" s="361"/>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row>
    <row r="23" spans="1:93" s="253" customFormat="1" ht="27.75" customHeight="1">
      <c r="A23" s="250"/>
      <c r="B23" s="250"/>
      <c r="C23" s="250"/>
      <c r="D23" s="250"/>
      <c r="E23" s="251"/>
      <c r="F23" s="251"/>
      <c r="G23" s="252"/>
      <c r="H23" s="252"/>
      <c r="T23" s="254"/>
      <c r="U23" s="254"/>
      <c r="V23" s="254"/>
      <c r="W23" s="254"/>
      <c r="X23" s="255"/>
      <c r="Y23" s="255"/>
      <c r="Z23" s="255"/>
      <c r="AA23" s="255"/>
      <c r="AB23" s="255"/>
      <c r="AC23" s="255"/>
      <c r="AD23" s="255"/>
      <c r="AE23" s="255"/>
      <c r="AF23" s="255"/>
      <c r="AG23" s="255"/>
      <c r="AH23" s="255"/>
      <c r="AI23" s="255"/>
      <c r="AJ23" s="255"/>
      <c r="AK23" s="255"/>
      <c r="AL23" s="255"/>
      <c r="AM23" s="255"/>
      <c r="AN23" s="255"/>
      <c r="AO23" s="255"/>
      <c r="AP23" s="255"/>
      <c r="AQ23" s="255"/>
      <c r="AR23" s="256"/>
      <c r="AT23" s="361"/>
      <c r="AU23" s="361"/>
      <c r="AV23" s="361"/>
      <c r="AW23" s="361"/>
      <c r="AX23" s="361"/>
      <c r="AY23" s="361"/>
      <c r="AZ23" s="361"/>
      <c r="BA23" s="361"/>
      <c r="BB23" s="361"/>
      <c r="BC23" s="361"/>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257"/>
      <c r="CN23" s="257"/>
      <c r="CO23" s="258"/>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43" t="s">
        <v>29</v>
      </c>
      <c r="AU24" s="343"/>
      <c r="AV24" s="343"/>
      <c r="AW24" s="343"/>
      <c r="AX24" s="343"/>
      <c r="AY24" s="343"/>
      <c r="AZ24" s="343"/>
      <c r="BA24" s="343"/>
      <c r="BB24" s="343"/>
      <c r="BC24" s="343"/>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58"/>
      <c r="CI24" s="358"/>
      <c r="CJ24" s="358"/>
      <c r="CK24" s="358"/>
      <c r="CL24" s="358"/>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362" t="s">
        <v>175</v>
      </c>
      <c r="AU25" s="343"/>
      <c r="AV25" s="343"/>
      <c r="AW25" s="343"/>
      <c r="AX25" s="343"/>
      <c r="AY25" s="343"/>
      <c r="AZ25" s="343"/>
      <c r="BA25" s="343"/>
      <c r="BB25" s="343"/>
      <c r="BC25" s="343"/>
      <c r="BD25" s="363"/>
      <c r="BE25" s="363"/>
      <c r="BF25" s="363"/>
      <c r="BG25" s="363"/>
      <c r="BH25" s="363"/>
      <c r="BI25" s="363"/>
      <c r="BJ25" s="363"/>
      <c r="BK25" s="363"/>
      <c r="BL25" s="363"/>
      <c r="BM25" s="363"/>
      <c r="BN25" s="363"/>
      <c r="BO25" s="363"/>
      <c r="BP25" s="363"/>
      <c r="BQ25" s="363"/>
      <c r="BR25" s="363"/>
      <c r="BS25" s="363"/>
      <c r="BT25" s="363"/>
      <c r="BU25" s="363"/>
      <c r="BV25" s="363"/>
      <c r="BW25" s="363"/>
      <c r="BX25" s="363"/>
      <c r="BY25" s="363"/>
      <c r="BZ25" s="363"/>
      <c r="CA25" s="363"/>
      <c r="CB25" s="363"/>
      <c r="CC25" s="363"/>
      <c r="CD25" s="363"/>
      <c r="CE25" s="363"/>
      <c r="CF25" s="363"/>
      <c r="CG25" s="363"/>
      <c r="CH25" s="363"/>
      <c r="CI25" s="363"/>
      <c r="CJ25" s="363"/>
      <c r="CK25" s="408"/>
      <c r="CL25" s="408"/>
      <c r="CM25" s="408"/>
      <c r="CN25" s="408"/>
      <c r="CO25" s="231"/>
    </row>
    <row r="26" spans="1:93" s="63" customFormat="1" ht="15" customHeight="1">
      <c r="A26" s="93"/>
      <c r="B26" s="93"/>
      <c r="C26" s="93"/>
      <c r="D26" s="93"/>
      <c r="G26" s="94"/>
      <c r="H26" s="94"/>
      <c r="T26" s="93"/>
      <c r="U26" s="93"/>
      <c r="V26" s="93"/>
      <c r="W26" s="79"/>
      <c r="X26" s="95"/>
      <c r="Y26" s="95"/>
      <c r="Z26" s="95"/>
      <c r="AA26" s="95"/>
      <c r="AB26" s="95"/>
      <c r="AC26" s="95"/>
      <c r="AD26" s="95"/>
      <c r="AE26" s="95"/>
      <c r="AF26" s="95"/>
      <c r="AG26" s="95"/>
      <c r="AH26" s="95"/>
      <c r="AI26" s="95"/>
      <c r="AJ26" s="95"/>
      <c r="AK26" s="95"/>
      <c r="AL26" s="95"/>
      <c r="AM26" s="95"/>
      <c r="AN26" s="95"/>
      <c r="AO26" s="95"/>
      <c r="AP26" s="95"/>
      <c r="AQ26" s="95"/>
      <c r="AR26" s="64"/>
      <c r="AT26" s="96"/>
      <c r="AU26" s="96"/>
      <c r="AV26" s="96"/>
      <c r="AW26" s="96"/>
      <c r="AX26" s="96"/>
      <c r="AY26" s="96"/>
      <c r="AZ26" s="96"/>
      <c r="BA26" s="96"/>
      <c r="BB26" s="96"/>
      <c r="BC26" s="96"/>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71"/>
      <c r="CN26" s="71"/>
    </row>
    <row r="27" spans="1:93" s="63" customFormat="1" ht="38.25" customHeight="1">
      <c r="A27" s="97"/>
      <c r="B27" s="97"/>
      <c r="C27" s="97"/>
      <c r="X27" s="95"/>
      <c r="Y27" s="95"/>
      <c r="Z27" s="95"/>
      <c r="AA27" s="95"/>
      <c r="AB27" s="95"/>
      <c r="AN27" s="95"/>
      <c r="AO27" s="95"/>
      <c r="AP27" s="95"/>
      <c r="AQ27" s="95"/>
      <c r="AR27" s="64"/>
    </row>
    <row r="28" spans="1:93" s="63" customFormat="1" ht="24.75" customHeight="1">
      <c r="A28" s="364"/>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row>
    <row r="29" spans="1:93" s="63" customFormat="1" ht="24.75" customHeight="1">
      <c r="A29" s="365" t="s">
        <v>65</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5"/>
      <c r="CN29" s="365"/>
    </row>
    <row r="30" spans="1:93" s="63" customFormat="1" ht="24.75" customHeight="1">
      <c r="A30" s="365" t="s">
        <v>189</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5"/>
      <c r="BY30" s="365"/>
      <c r="BZ30" s="365"/>
      <c r="CA30" s="365"/>
      <c r="CB30" s="365"/>
      <c r="CC30" s="365"/>
      <c r="CD30" s="365"/>
      <c r="CE30" s="365"/>
      <c r="CF30" s="365"/>
      <c r="CG30" s="365"/>
      <c r="CH30" s="365"/>
      <c r="CI30" s="365"/>
      <c r="CJ30" s="365"/>
      <c r="CK30" s="365"/>
      <c r="CL30" s="365"/>
      <c r="CM30" s="365"/>
      <c r="CN30" s="365"/>
    </row>
    <row r="31" spans="1:93" s="63" customFormat="1" ht="24.75" customHeight="1">
      <c r="A31" s="364" t="s">
        <v>222</v>
      </c>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row>
    <row r="32" spans="1:93" s="63" customFormat="1" ht="36" customHeight="1">
      <c r="A32" s="98"/>
      <c r="B32" s="98"/>
      <c r="C32" s="98"/>
      <c r="D32" s="97"/>
      <c r="E32" s="97"/>
      <c r="F32" s="99"/>
      <c r="G32" s="100"/>
      <c r="H32" s="100"/>
      <c r="I32" s="99"/>
      <c r="J32" s="99"/>
    </row>
    <row r="33" spans="1:92" s="63" customFormat="1" ht="29.25" customHeight="1">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row>
    <row r="34" spans="1:92" s="63" customFormat="1" ht="28" customHeight="1">
      <c r="A34" s="280"/>
      <c r="B34" s="296"/>
      <c r="C34" s="451"/>
      <c r="D34" s="451"/>
      <c r="E34" s="451"/>
      <c r="F34" s="451"/>
      <c r="G34" s="451"/>
      <c r="H34" s="451"/>
      <c r="I34" s="375" t="s">
        <v>159</v>
      </c>
      <c r="J34" s="375"/>
      <c r="K34" s="375"/>
      <c r="L34" s="452"/>
      <c r="M34" s="452"/>
      <c r="N34" s="452"/>
      <c r="O34" s="452"/>
      <c r="P34" s="452"/>
      <c r="Q34" s="375" t="s">
        <v>209</v>
      </c>
      <c r="R34" s="375"/>
      <c r="S34" s="375"/>
      <c r="T34" s="452"/>
      <c r="U34" s="452"/>
      <c r="V34" s="452"/>
      <c r="W34" s="452"/>
      <c r="X34" s="452"/>
      <c r="Y34" s="375" t="s">
        <v>210</v>
      </c>
      <c r="Z34" s="375"/>
      <c r="AA34" s="375"/>
      <c r="AB34" s="453" t="s">
        <v>219</v>
      </c>
      <c r="AC34" s="453"/>
      <c r="AD34" s="453"/>
      <c r="AE34" s="453"/>
      <c r="AF34" s="453"/>
      <c r="AG34" s="453"/>
      <c r="AH34" s="453"/>
      <c r="AI34" s="453"/>
      <c r="AJ34" s="453"/>
      <c r="AK34" s="453"/>
      <c r="AL34" s="453"/>
      <c r="AM34" s="453"/>
      <c r="AN34" s="453"/>
      <c r="AO34" s="453"/>
      <c r="AP34" s="453"/>
      <c r="AQ34" s="453"/>
      <c r="AR34" s="453"/>
      <c r="AS34" s="453"/>
      <c r="AT34" s="375" t="s">
        <v>220</v>
      </c>
      <c r="AU34" s="375"/>
      <c r="AV34" s="375"/>
      <c r="AW34" s="375"/>
      <c r="AX34" s="375"/>
      <c r="AY34" s="375"/>
      <c r="AZ34" s="375"/>
      <c r="BA34" s="375"/>
      <c r="BB34" s="375"/>
      <c r="BC34" s="355"/>
      <c r="BD34" s="355"/>
      <c r="BE34" s="355"/>
      <c r="BF34" s="355"/>
      <c r="BG34" s="355"/>
      <c r="BH34" s="355"/>
      <c r="BI34" s="355"/>
      <c r="BJ34" s="355"/>
      <c r="BK34" s="375" t="s">
        <v>221</v>
      </c>
      <c r="BL34" s="375"/>
      <c r="BM34" s="375"/>
      <c r="BN34" s="355"/>
      <c r="BO34" s="355"/>
      <c r="BP34" s="355"/>
      <c r="BQ34" s="355"/>
      <c r="BR34" s="355"/>
      <c r="BS34" s="355"/>
      <c r="BT34" s="296"/>
      <c r="BU34" s="453" t="s">
        <v>258</v>
      </c>
      <c r="BV34" s="453"/>
      <c r="BW34" s="453"/>
      <c r="BX34" s="453"/>
      <c r="BY34" s="453"/>
      <c r="BZ34" s="453"/>
      <c r="CA34" s="453"/>
      <c r="CB34" s="453"/>
      <c r="CC34" s="453"/>
      <c r="CD34" s="453"/>
      <c r="CE34" s="453"/>
      <c r="CF34" s="453"/>
      <c r="CG34" s="453"/>
      <c r="CH34" s="453"/>
      <c r="CI34" s="453"/>
      <c r="CJ34" s="453"/>
      <c r="CK34" s="453"/>
      <c r="CL34" s="453"/>
      <c r="CM34" s="453"/>
      <c r="CN34" s="453"/>
    </row>
    <row r="35" spans="1:92" s="101" customFormat="1" ht="29.25" customHeight="1">
      <c r="A35" s="454" t="s">
        <v>283</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row>
    <row r="36" spans="1:92" s="101" customFormat="1" ht="29.25" customHeight="1">
      <c r="A36" s="454"/>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row>
    <row r="37" spans="1:92" s="101" customFormat="1" ht="28" customHeight="1">
      <c r="A37" s="454"/>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row>
    <row r="38" spans="1:92" s="101" customFormat="1" ht="28" customHeight="1">
      <c r="A38" s="378" t="s">
        <v>300</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78"/>
      <c r="BY38" s="378"/>
      <c r="BZ38" s="378"/>
      <c r="CA38" s="378"/>
      <c r="CB38" s="378"/>
      <c r="CC38" s="378"/>
      <c r="CD38" s="378"/>
      <c r="CE38" s="378"/>
      <c r="CF38" s="378"/>
      <c r="CG38" s="378"/>
      <c r="CH38" s="378"/>
      <c r="CI38" s="378"/>
      <c r="CJ38" s="378"/>
      <c r="CK38" s="378"/>
      <c r="CL38" s="378"/>
      <c r="CM38" s="378"/>
      <c r="CN38" s="378"/>
    </row>
    <row r="39" spans="1:92" s="101" customFormat="1" ht="2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row>
    <row r="40" spans="1:92" s="101" customFormat="1" ht="28" customHeight="1">
      <c r="A40" s="132"/>
      <c r="B40" s="132"/>
      <c r="C40" s="335" t="s">
        <v>301</v>
      </c>
      <c r="D40" s="336"/>
      <c r="E40" s="13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4"/>
      <c r="AX40" s="104"/>
      <c r="AY40" s="104"/>
      <c r="AZ40" s="104"/>
      <c r="BA40" s="104"/>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6"/>
      <c r="CE40" s="106"/>
      <c r="CF40" s="106"/>
      <c r="CG40" s="106"/>
      <c r="CH40" s="106"/>
      <c r="CI40" s="106"/>
      <c r="CJ40" s="106"/>
      <c r="CK40" s="106"/>
      <c r="CL40" s="106"/>
      <c r="CM40" s="106"/>
      <c r="CN40" s="106"/>
    </row>
    <row r="41" spans="1:92" s="101" customFormat="1" ht="28" customHeight="1">
      <c r="A41" s="132"/>
      <c r="B41" s="132"/>
      <c r="C41" s="335" t="s">
        <v>302</v>
      </c>
      <c r="D41" s="336"/>
      <c r="E41" s="13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4"/>
      <c r="AX41" s="104"/>
      <c r="AY41" s="104"/>
      <c r="AZ41" s="104"/>
      <c r="BA41" s="104"/>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6"/>
      <c r="CE41" s="106"/>
      <c r="CF41" s="106"/>
      <c r="CG41" s="106"/>
      <c r="CH41" s="106"/>
      <c r="CI41" s="106"/>
      <c r="CJ41" s="106"/>
      <c r="CK41" s="106"/>
      <c r="CL41" s="106"/>
      <c r="CM41" s="106"/>
      <c r="CN41" s="106"/>
    </row>
    <row r="42" spans="1:92" s="101" customFormat="1" ht="28" customHeight="1">
      <c r="A42" s="105"/>
      <c r="B42" s="105"/>
      <c r="C42" s="335" t="s">
        <v>303</v>
      </c>
      <c r="D42" s="105"/>
      <c r="E42" s="105"/>
      <c r="F42" s="105"/>
      <c r="G42" s="105"/>
      <c r="H42" s="105"/>
      <c r="I42" s="105"/>
      <c r="J42" s="105"/>
      <c r="K42" s="105"/>
      <c r="L42" s="105"/>
      <c r="M42" s="105"/>
      <c r="N42" s="105"/>
      <c r="O42" s="105"/>
      <c r="P42" s="105"/>
      <c r="Q42" s="105"/>
      <c r="R42" s="105"/>
      <c r="S42" s="105"/>
      <c r="T42" s="105"/>
      <c r="U42" s="105"/>
      <c r="V42" s="105"/>
      <c r="W42" s="105"/>
      <c r="X42" s="105"/>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row>
    <row r="43" spans="1:92" s="101" customFormat="1" ht="28" customHeight="1">
      <c r="A43" s="105"/>
      <c r="B43" s="105"/>
      <c r="C43" s="335" t="s">
        <v>304</v>
      </c>
      <c r="D43" s="105"/>
      <c r="E43" s="105"/>
      <c r="F43" s="105"/>
      <c r="G43" s="105"/>
      <c r="H43" s="105"/>
      <c r="I43" s="105"/>
      <c r="J43" s="105"/>
      <c r="K43" s="105"/>
      <c r="L43" s="105"/>
      <c r="M43" s="105"/>
      <c r="N43" s="105"/>
      <c r="O43" s="105"/>
      <c r="P43" s="105"/>
      <c r="Q43" s="105"/>
      <c r="R43" s="105"/>
      <c r="S43" s="105"/>
      <c r="T43" s="105"/>
      <c r="U43" s="105"/>
      <c r="V43" s="105"/>
      <c r="W43" s="105"/>
      <c r="X43" s="105"/>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row>
    <row r="44" spans="1:92" s="101" customFormat="1" ht="28" customHeight="1">
      <c r="A44" s="334"/>
      <c r="B44" s="334"/>
      <c r="C44" s="335" t="s">
        <v>305</v>
      </c>
      <c r="D44" s="334"/>
      <c r="E44" s="334"/>
      <c r="F44" s="334"/>
      <c r="G44" s="334"/>
      <c r="H44" s="334"/>
      <c r="I44" s="334"/>
      <c r="J44" s="334"/>
      <c r="K44" s="334"/>
      <c r="L44" s="334"/>
      <c r="M44" s="334"/>
      <c r="N44" s="334"/>
      <c r="O44" s="334"/>
      <c r="P44" s="334"/>
      <c r="Q44" s="334"/>
      <c r="R44" s="334"/>
      <c r="S44" s="334"/>
      <c r="T44" s="334"/>
      <c r="U44" s="334"/>
      <c r="V44" s="334"/>
      <c r="W44" s="334"/>
      <c r="X44" s="3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row>
    <row r="45" spans="1:92" s="101" customFormat="1" ht="28" customHeight="1">
      <c r="A45" s="334"/>
      <c r="B45" s="334"/>
      <c r="C45" s="335" t="s">
        <v>306</v>
      </c>
      <c r="D45" s="334"/>
      <c r="E45" s="334"/>
      <c r="F45" s="334"/>
      <c r="G45" s="334"/>
      <c r="H45" s="334"/>
      <c r="I45" s="334"/>
      <c r="J45" s="334"/>
      <c r="K45" s="334"/>
      <c r="L45" s="334"/>
      <c r="M45" s="334"/>
      <c r="N45" s="334"/>
      <c r="O45" s="334"/>
      <c r="P45" s="334"/>
      <c r="Q45" s="334"/>
      <c r="R45" s="334"/>
      <c r="S45" s="334"/>
      <c r="T45" s="334"/>
      <c r="U45" s="334"/>
      <c r="V45" s="334"/>
      <c r="W45" s="334"/>
      <c r="X45" s="3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row>
    <row r="46" spans="1:92" s="101" customFormat="1" ht="28" customHeight="1">
      <c r="A46" s="102"/>
      <c r="B46" s="102"/>
      <c r="C46" s="102"/>
      <c r="D46" s="102"/>
      <c r="E46" s="102"/>
      <c r="F46" s="102"/>
      <c r="G46" s="102"/>
      <c r="H46" s="102"/>
      <c r="I46" s="102"/>
      <c r="J46" s="102"/>
      <c r="K46" s="102"/>
      <c r="L46" s="102"/>
      <c r="M46" s="102"/>
      <c r="N46" s="102"/>
      <c r="O46" s="107"/>
      <c r="P46" s="107"/>
      <c r="Q46" s="107"/>
      <c r="R46" s="107"/>
      <c r="S46" s="107"/>
      <c r="T46" s="108"/>
      <c r="U46" s="108"/>
      <c r="V46" s="108"/>
      <c r="W46" s="108"/>
      <c r="X46" s="108"/>
      <c r="Y46" s="107"/>
      <c r="Z46" s="107"/>
      <c r="AA46" s="107"/>
      <c r="AB46" s="107"/>
      <c r="AC46" s="108"/>
      <c r="AD46" s="108"/>
      <c r="AE46" s="108"/>
      <c r="AF46" s="108"/>
      <c r="AG46" s="108"/>
      <c r="AH46" s="107"/>
      <c r="AI46" s="107"/>
      <c r="AJ46" s="107"/>
      <c r="AK46" s="107"/>
      <c r="AL46" s="108"/>
      <c r="AM46" s="108"/>
      <c r="AN46" s="108"/>
      <c r="AO46" s="108"/>
      <c r="AP46" s="108"/>
      <c r="AQ46" s="107"/>
      <c r="AR46" s="107"/>
      <c r="AS46" s="107"/>
      <c r="AT46" s="107"/>
      <c r="AV46" s="102"/>
      <c r="AW46" s="102"/>
      <c r="AX46" s="102"/>
      <c r="AY46" s="102"/>
      <c r="AZ46" s="102"/>
      <c r="BA46" s="102"/>
      <c r="BB46" s="102"/>
      <c r="BC46" s="102"/>
      <c r="BD46" s="102"/>
      <c r="BE46" s="102"/>
      <c r="BF46" s="102"/>
      <c r="BG46" s="102"/>
      <c r="BH46" s="105"/>
      <c r="BM46" s="105"/>
      <c r="BN46" s="105"/>
      <c r="BO46" s="105"/>
      <c r="BP46" s="105"/>
      <c r="BQ46" s="105"/>
      <c r="BV46" s="105"/>
      <c r="BW46" s="105"/>
      <c r="BX46" s="105"/>
      <c r="BY46" s="105"/>
      <c r="BZ46" s="105"/>
      <c r="CE46" s="105"/>
      <c r="CF46" s="105"/>
      <c r="CG46" s="105"/>
      <c r="CH46" s="105"/>
      <c r="CI46" s="105"/>
      <c r="CN46" s="105"/>
    </row>
    <row r="47" spans="1:92" s="101" customFormat="1" ht="28"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92" s="101" customFormat="1" ht="17.2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4"/>
      <c r="AT48" s="134"/>
      <c r="AU48" s="134"/>
      <c r="AV48" s="134"/>
      <c r="AW48" s="134"/>
      <c r="AX48" s="134"/>
      <c r="AY48" s="134"/>
      <c r="AZ48" s="134"/>
      <c r="BA48" s="134"/>
      <c r="BB48" s="134"/>
      <c r="BC48" s="134"/>
      <c r="BD48" s="133"/>
      <c r="BE48" s="133"/>
      <c r="BF48" s="133"/>
      <c r="BG48" s="133"/>
      <c r="BH48" s="133"/>
      <c r="BI48" s="133"/>
      <c r="BJ48" s="133"/>
      <c r="BK48" s="133"/>
      <c r="BL48" s="133"/>
      <c r="BM48" s="133"/>
      <c r="BN48" s="133"/>
      <c r="BO48" s="133"/>
      <c r="BP48" s="133"/>
      <c r="BQ48" s="133"/>
      <c r="BR48" s="133"/>
      <c r="BS48" s="134"/>
      <c r="BT48" s="134"/>
      <c r="BU48" s="133"/>
      <c r="BV48" s="133"/>
      <c r="BW48" s="133"/>
      <c r="BX48" s="265" t="str">
        <f>$BZ$2</f>
        <v>事業番号</v>
      </c>
      <c r="BY48" s="429" t="str">
        <f>$CA$2&amp;""</f>
        <v/>
      </c>
      <c r="BZ48" s="429"/>
      <c r="CA48" s="429"/>
      <c r="CB48" s="429"/>
      <c r="CC48" s="429"/>
      <c r="CD48" s="429"/>
      <c r="CE48" s="429"/>
      <c r="CF48" s="429"/>
      <c r="CG48" s="429"/>
      <c r="CH48" s="429"/>
      <c r="CI48" s="429"/>
      <c r="CJ48" s="429"/>
      <c r="CK48" s="429"/>
      <c r="CL48" s="429"/>
      <c r="CM48" s="133"/>
      <c r="CN48" s="133"/>
    </row>
    <row r="49" spans="1:93" ht="17.2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65" t="str">
        <f>$BZ$3</f>
        <v>補助事業者名</v>
      </c>
      <c r="BY49" s="429" t="str">
        <f>$CA$3&amp;""</f>
        <v/>
      </c>
      <c r="BZ49" s="429"/>
      <c r="CA49" s="429"/>
      <c r="CB49" s="429"/>
      <c r="CC49" s="429"/>
      <c r="CD49" s="429"/>
      <c r="CE49" s="429"/>
      <c r="CF49" s="429"/>
      <c r="CG49" s="429"/>
      <c r="CH49" s="429"/>
      <c r="CI49" s="429"/>
      <c r="CJ49" s="429"/>
      <c r="CK49" s="429"/>
      <c r="CL49" s="429"/>
      <c r="CM49" s="224"/>
      <c r="CN49" s="224"/>
    </row>
    <row r="50" spans="1:93" ht="18" customHeight="1">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437"/>
      <c r="CM50" s="437"/>
      <c r="CN50" s="437"/>
    </row>
    <row r="51" spans="1:93" ht="18" customHeight="1">
      <c r="C51" s="89"/>
      <c r="D51" s="89"/>
      <c r="E51" s="92"/>
      <c r="F51" s="92"/>
      <c r="G51" s="109"/>
      <c r="H51" s="109"/>
      <c r="I51" s="89"/>
      <c r="J51" s="11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37"/>
    </row>
    <row r="52" spans="1:93" ht="23.25" customHeight="1">
      <c r="A52" s="406" t="s">
        <v>223</v>
      </c>
      <c r="B52" s="406"/>
      <c r="C52" s="406"/>
      <c r="D52" s="406"/>
      <c r="E52" s="406"/>
      <c r="F52" s="406"/>
      <c r="G52" s="406"/>
      <c r="H52" s="406"/>
      <c r="I52" s="406"/>
      <c r="J52" s="406"/>
      <c r="K52" s="406"/>
      <c r="L52" s="384"/>
      <c r="M52" s="384"/>
      <c r="N52" s="384"/>
      <c r="O52" s="384"/>
      <c r="P52" s="384"/>
      <c r="Q52" s="384"/>
      <c r="R52" s="384"/>
      <c r="S52" s="384"/>
      <c r="T52" s="384"/>
      <c r="U52" s="384"/>
      <c r="V52" s="384"/>
      <c r="W52" s="384"/>
      <c r="X52" s="384"/>
      <c r="Y52" s="107"/>
      <c r="Z52" s="107"/>
      <c r="AA52" s="107"/>
      <c r="AB52" s="107"/>
      <c r="AC52" s="108"/>
      <c r="AD52" s="108"/>
      <c r="AE52" s="108"/>
      <c r="AF52" s="108"/>
      <c r="AG52" s="108"/>
      <c r="AH52" s="107"/>
      <c r="AI52" s="107"/>
      <c r="AJ52" s="107"/>
      <c r="AK52" s="107"/>
      <c r="AL52" s="108"/>
      <c r="AM52" s="108"/>
      <c r="AN52" s="108"/>
      <c r="AO52" s="108"/>
      <c r="AP52" s="108"/>
      <c r="AQ52" s="107"/>
      <c r="AR52" s="107"/>
      <c r="AS52" s="107"/>
      <c r="AT52" s="107"/>
      <c r="AU52" s="101"/>
      <c r="AV52" s="102"/>
      <c r="AW52" s="102"/>
      <c r="AX52" s="102"/>
      <c r="AY52" s="102"/>
      <c r="AZ52" s="102"/>
      <c r="BA52" s="102"/>
      <c r="BB52" s="102"/>
      <c r="BC52" s="102"/>
      <c r="BD52" s="102"/>
      <c r="BE52" s="102"/>
      <c r="BF52" s="102"/>
      <c r="BG52" s="102"/>
      <c r="BH52" s="105"/>
      <c r="BI52" s="101"/>
      <c r="BJ52" s="101"/>
      <c r="BK52" s="101"/>
      <c r="BL52" s="101"/>
      <c r="BM52" s="105"/>
      <c r="BN52" s="105"/>
      <c r="BO52" s="105"/>
      <c r="BP52" s="105"/>
      <c r="BQ52" s="105"/>
      <c r="BR52" s="101"/>
      <c r="BS52" s="101"/>
      <c r="BT52" s="101"/>
      <c r="BU52" s="101"/>
      <c r="BV52" s="105"/>
      <c r="BW52" s="105"/>
      <c r="BX52" s="105"/>
      <c r="BY52" s="105"/>
      <c r="BZ52" s="105"/>
      <c r="CA52" s="101"/>
      <c r="CB52" s="101"/>
      <c r="CC52" s="101"/>
      <c r="CD52" s="101"/>
      <c r="CE52" s="105"/>
      <c r="CF52" s="105"/>
      <c r="CG52" s="105"/>
      <c r="CH52" s="105"/>
      <c r="CI52" s="105"/>
      <c r="CJ52" s="101"/>
      <c r="CK52" s="101"/>
      <c r="CL52" s="101"/>
      <c r="CM52" s="101"/>
      <c r="CN52" s="105"/>
    </row>
    <row r="53" spans="1:93" ht="33" customHeight="1">
      <c r="A53" s="430" t="s">
        <v>224</v>
      </c>
      <c r="B53" s="431"/>
      <c r="C53" s="431"/>
      <c r="D53" s="431"/>
      <c r="E53" s="431"/>
      <c r="F53" s="431"/>
      <c r="G53" s="431"/>
      <c r="H53" s="431"/>
      <c r="I53" s="431"/>
      <c r="J53" s="431"/>
      <c r="K53" s="432"/>
      <c r="L53" s="438" t="str">
        <f>IF(BD15="","",BD15)</f>
        <v/>
      </c>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229"/>
      <c r="AT53" s="123"/>
      <c r="AU53" s="123"/>
      <c r="AV53" s="123"/>
      <c r="AW53" s="123"/>
      <c r="AX53" s="123"/>
      <c r="AY53" s="123"/>
      <c r="AZ53" s="123"/>
      <c r="BA53" s="123"/>
      <c r="BB53" s="123"/>
      <c r="BC53" s="123"/>
      <c r="BD53" s="123"/>
      <c r="BE53" s="230" t="s">
        <v>176</v>
      </c>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row>
    <row r="54" spans="1:93" s="118" customFormat="1" ht="33" customHeight="1">
      <c r="A54" s="430" t="s">
        <v>33</v>
      </c>
      <c r="B54" s="431"/>
      <c r="C54" s="431"/>
      <c r="D54" s="431"/>
      <c r="E54" s="431"/>
      <c r="F54" s="431"/>
      <c r="G54" s="431"/>
      <c r="H54" s="431"/>
      <c r="I54" s="431"/>
      <c r="J54" s="431"/>
      <c r="K54" s="432"/>
      <c r="L54" s="376" t="s">
        <v>41</v>
      </c>
      <c r="M54" s="377"/>
      <c r="N54" s="350"/>
      <c r="O54" s="350"/>
      <c r="P54" s="350"/>
      <c r="Q54" s="350"/>
      <c r="R54" s="350"/>
      <c r="S54" s="350"/>
      <c r="T54" s="350"/>
      <c r="U54" s="350"/>
      <c r="V54" s="350"/>
      <c r="W54" s="377" t="s">
        <v>45</v>
      </c>
      <c r="X54" s="377"/>
      <c r="Y54" s="350"/>
      <c r="Z54" s="350"/>
      <c r="AA54" s="350"/>
      <c r="AB54" s="350"/>
      <c r="AC54" s="350"/>
      <c r="AD54" s="350"/>
      <c r="AE54" s="350"/>
      <c r="AF54" s="350"/>
      <c r="AG54" s="350"/>
      <c r="AH54" s="377" t="s">
        <v>44</v>
      </c>
      <c r="AI54" s="377"/>
      <c r="AJ54" s="350"/>
      <c r="AK54" s="350"/>
      <c r="AL54" s="350"/>
      <c r="AM54" s="350"/>
      <c r="AN54" s="350"/>
      <c r="AO54" s="350"/>
      <c r="AP54" s="350"/>
      <c r="AQ54" s="350"/>
      <c r="AR54" s="351"/>
      <c r="AS54" s="434" t="s">
        <v>46</v>
      </c>
      <c r="AT54" s="435"/>
      <c r="AU54" s="435"/>
      <c r="AV54" s="435"/>
      <c r="AW54" s="435"/>
      <c r="AX54" s="435"/>
      <c r="AY54" s="435"/>
      <c r="AZ54" s="435"/>
      <c r="BA54" s="435"/>
      <c r="BB54" s="435"/>
      <c r="BC54" s="436"/>
      <c r="BD54" s="433"/>
      <c r="BE54" s="356"/>
      <c r="BF54" s="356"/>
      <c r="BG54" s="356"/>
      <c r="BH54" s="356"/>
      <c r="BI54" s="356"/>
      <c r="BJ54" s="356"/>
      <c r="BK54" s="356"/>
      <c r="BL54" s="356"/>
      <c r="BM54" s="356"/>
      <c r="BN54" s="356"/>
      <c r="BO54" s="356"/>
      <c r="BP54" s="356"/>
      <c r="BQ54" s="356"/>
      <c r="BR54" s="356"/>
      <c r="BS54" s="407" t="s">
        <v>47</v>
      </c>
      <c r="BT54" s="407"/>
      <c r="BU54" s="356"/>
      <c r="BV54" s="356"/>
      <c r="BW54" s="356"/>
      <c r="BX54" s="356"/>
      <c r="BY54" s="356"/>
      <c r="BZ54" s="356"/>
      <c r="CA54" s="356"/>
      <c r="CB54" s="356"/>
      <c r="CC54" s="356"/>
      <c r="CD54" s="356"/>
      <c r="CE54" s="356"/>
      <c r="CF54" s="356"/>
      <c r="CG54" s="356"/>
      <c r="CH54" s="356"/>
      <c r="CI54" s="356"/>
      <c r="CJ54" s="356"/>
      <c r="CK54" s="356"/>
      <c r="CL54" s="356"/>
      <c r="CM54" s="356"/>
      <c r="CN54" s="357"/>
      <c r="CO54" s="231"/>
    </row>
    <row r="55" spans="1:93" ht="33" customHeight="1">
      <c r="A55" s="456" t="s">
        <v>35</v>
      </c>
      <c r="B55" s="457"/>
      <c r="C55" s="431"/>
      <c r="D55" s="431"/>
      <c r="E55" s="431"/>
      <c r="F55" s="431"/>
      <c r="G55" s="431"/>
      <c r="H55" s="431"/>
      <c r="I55" s="431"/>
      <c r="J55" s="431"/>
      <c r="K55" s="432"/>
      <c r="L55" s="376" t="s">
        <v>41</v>
      </c>
      <c r="M55" s="377"/>
      <c r="N55" s="350"/>
      <c r="O55" s="350"/>
      <c r="P55" s="350"/>
      <c r="Q55" s="350"/>
      <c r="R55" s="350"/>
      <c r="S55" s="350"/>
      <c r="T55" s="350"/>
      <c r="U55" s="350"/>
      <c r="V55" s="350"/>
      <c r="W55" s="377" t="s">
        <v>45</v>
      </c>
      <c r="X55" s="377"/>
      <c r="Y55" s="350"/>
      <c r="Z55" s="350"/>
      <c r="AA55" s="350"/>
      <c r="AB55" s="350"/>
      <c r="AC55" s="350"/>
      <c r="AD55" s="350"/>
      <c r="AE55" s="350"/>
      <c r="AF55" s="350"/>
      <c r="AG55" s="350"/>
      <c r="AH55" s="377" t="s">
        <v>44</v>
      </c>
      <c r="AI55" s="377"/>
      <c r="AJ55" s="350"/>
      <c r="AK55" s="350"/>
      <c r="AL55" s="350"/>
      <c r="AM55" s="350"/>
      <c r="AN55" s="350"/>
      <c r="AO55" s="350"/>
      <c r="AP55" s="350"/>
      <c r="AQ55" s="350"/>
      <c r="AR55" s="351"/>
      <c r="AS55" s="352" t="s">
        <v>36</v>
      </c>
      <c r="AT55" s="353"/>
      <c r="AU55" s="353"/>
      <c r="AV55" s="353"/>
      <c r="AW55" s="353"/>
      <c r="AX55" s="353"/>
      <c r="AY55" s="353"/>
      <c r="AZ55" s="353"/>
      <c r="BA55" s="353"/>
      <c r="BB55" s="353"/>
      <c r="BC55" s="354"/>
      <c r="BD55" s="376" t="s">
        <v>48</v>
      </c>
      <c r="BE55" s="377"/>
      <c r="BF55" s="351"/>
      <c r="BG55" s="420"/>
      <c r="BH55" s="420"/>
      <c r="BI55" s="420"/>
      <c r="BJ55" s="420"/>
      <c r="BK55" s="420"/>
      <c r="BL55" s="420"/>
      <c r="BM55" s="420"/>
      <c r="BN55" s="455"/>
      <c r="BO55" s="379" t="s">
        <v>49</v>
      </c>
      <c r="BP55" s="379"/>
      <c r="BQ55" s="351"/>
      <c r="BR55" s="420"/>
      <c r="BS55" s="420"/>
      <c r="BT55" s="420"/>
      <c r="BU55" s="420"/>
      <c r="BV55" s="420"/>
      <c r="BW55" s="420"/>
      <c r="BX55" s="420"/>
      <c r="BY55" s="420"/>
      <c r="BZ55" s="455"/>
      <c r="CA55" s="377" t="s">
        <v>44</v>
      </c>
      <c r="CB55" s="377"/>
      <c r="CC55" s="351"/>
      <c r="CD55" s="420"/>
      <c r="CE55" s="420"/>
      <c r="CF55" s="420"/>
      <c r="CG55" s="420"/>
      <c r="CH55" s="420"/>
      <c r="CI55" s="420"/>
      <c r="CJ55" s="420"/>
      <c r="CK55" s="420"/>
      <c r="CL55" s="420"/>
      <c r="CM55" s="420"/>
      <c r="CN55" s="420"/>
    </row>
    <row r="56" spans="1:93" ht="18" customHeight="1">
      <c r="A56" s="119"/>
      <c r="B56" s="119"/>
      <c r="C56" s="120"/>
      <c r="D56" s="120"/>
      <c r="E56" s="120"/>
      <c r="F56" s="120"/>
      <c r="G56" s="120"/>
      <c r="H56" s="120"/>
      <c r="I56" s="120"/>
      <c r="J56" s="120"/>
      <c r="K56" s="120"/>
      <c r="L56" s="121"/>
      <c r="M56" s="121"/>
      <c r="N56" s="142"/>
      <c r="O56" s="142"/>
      <c r="P56" s="142"/>
      <c r="Q56" s="142"/>
      <c r="R56" s="142"/>
      <c r="S56" s="142"/>
      <c r="T56" s="142"/>
      <c r="U56" s="142"/>
      <c r="V56" s="142"/>
      <c r="W56" s="121"/>
      <c r="X56" s="121"/>
      <c r="Y56" s="142"/>
      <c r="Z56" s="142"/>
      <c r="AA56" s="142"/>
      <c r="AB56" s="142"/>
      <c r="AC56" s="142"/>
      <c r="AD56" s="142"/>
      <c r="AE56" s="142"/>
      <c r="AF56" s="142"/>
      <c r="AG56" s="142"/>
      <c r="AH56" s="121"/>
      <c r="AI56" s="121"/>
      <c r="AJ56" s="142"/>
      <c r="AK56" s="142"/>
      <c r="AL56" s="142"/>
      <c r="AM56" s="142"/>
      <c r="AN56" s="142"/>
      <c r="AO56" s="142"/>
      <c r="AP56" s="142"/>
      <c r="AQ56" s="142"/>
      <c r="AR56" s="142"/>
      <c r="AS56" s="120"/>
      <c r="AT56" s="120"/>
      <c r="AU56" s="120"/>
      <c r="AV56" s="120"/>
      <c r="AW56" s="120"/>
      <c r="AX56" s="120"/>
      <c r="AY56" s="120"/>
      <c r="AZ56" s="120"/>
      <c r="BA56" s="120"/>
      <c r="BB56" s="120"/>
      <c r="BC56" s="120"/>
      <c r="BD56" s="122"/>
      <c r="BE56" s="121"/>
      <c r="BF56" s="121"/>
      <c r="BG56" s="142"/>
      <c r="BH56" s="142"/>
      <c r="BI56" s="142"/>
      <c r="BJ56" s="142"/>
      <c r="BK56" s="142"/>
      <c r="BL56" s="142"/>
      <c r="BM56" s="142"/>
      <c r="BN56" s="142"/>
      <c r="BO56" s="142"/>
      <c r="BP56" s="121"/>
      <c r="BQ56" s="121"/>
      <c r="BR56" s="142"/>
      <c r="BS56" s="142"/>
      <c r="BT56" s="142"/>
      <c r="BU56" s="142"/>
      <c r="BV56" s="142"/>
      <c r="BW56" s="142"/>
      <c r="BX56" s="142"/>
      <c r="BY56" s="142"/>
      <c r="BZ56" s="142"/>
      <c r="CA56" s="142"/>
      <c r="CB56" s="121"/>
      <c r="CC56" s="121"/>
      <c r="CD56" s="142"/>
      <c r="CE56" s="142"/>
      <c r="CF56" s="142"/>
      <c r="CG56" s="142"/>
      <c r="CH56" s="142"/>
      <c r="CI56" s="142"/>
      <c r="CJ56" s="142"/>
      <c r="CK56" s="142"/>
      <c r="CL56" s="142"/>
      <c r="CM56" s="142"/>
      <c r="CN56" s="142"/>
    </row>
    <row r="57" spans="1:93" ht="18" customHeight="1">
      <c r="A57" s="119"/>
      <c r="B57" s="119"/>
      <c r="C57" s="120"/>
      <c r="D57" s="120"/>
      <c r="E57" s="120"/>
      <c r="F57" s="120"/>
      <c r="G57" s="120"/>
      <c r="H57" s="120"/>
      <c r="I57" s="120"/>
      <c r="J57" s="120"/>
      <c r="K57" s="120"/>
      <c r="L57" s="121"/>
      <c r="M57" s="121"/>
      <c r="N57" s="142"/>
      <c r="O57" s="142"/>
      <c r="P57" s="142"/>
      <c r="Q57" s="142"/>
      <c r="R57" s="142"/>
      <c r="S57" s="142"/>
      <c r="T57" s="142"/>
      <c r="U57" s="142"/>
      <c r="V57" s="142"/>
      <c r="W57" s="121"/>
      <c r="X57" s="121"/>
      <c r="Y57" s="142"/>
      <c r="Z57" s="142"/>
      <c r="AA57" s="142"/>
      <c r="AB57" s="142"/>
      <c r="AC57" s="142"/>
      <c r="AD57" s="142"/>
      <c r="AE57" s="142"/>
      <c r="AF57" s="142"/>
      <c r="AG57" s="142"/>
      <c r="AH57" s="121"/>
      <c r="AI57" s="121"/>
      <c r="AJ57" s="142"/>
      <c r="AK57" s="142"/>
      <c r="AL57" s="142"/>
      <c r="AM57" s="142"/>
      <c r="AN57" s="142"/>
      <c r="AO57" s="142"/>
      <c r="AP57" s="142"/>
      <c r="AQ57" s="142"/>
      <c r="AR57" s="142"/>
      <c r="AS57" s="120"/>
      <c r="AT57" s="120"/>
      <c r="AU57" s="120"/>
      <c r="AV57" s="120"/>
      <c r="AW57" s="120"/>
      <c r="AX57" s="120"/>
      <c r="AY57" s="120"/>
      <c r="AZ57" s="120"/>
      <c r="BA57" s="120"/>
      <c r="BB57" s="120"/>
      <c r="BC57" s="120"/>
      <c r="BD57" s="122"/>
      <c r="BE57" s="121"/>
      <c r="BF57" s="121"/>
      <c r="BG57" s="142"/>
      <c r="BH57" s="142"/>
      <c r="BI57" s="142"/>
      <c r="BJ57" s="142"/>
      <c r="BK57" s="142"/>
      <c r="BL57" s="142"/>
      <c r="BM57" s="142"/>
      <c r="BN57" s="142"/>
      <c r="BO57" s="142"/>
      <c r="BP57" s="121"/>
      <c r="BQ57" s="121"/>
      <c r="BR57" s="142"/>
      <c r="BS57" s="142"/>
      <c r="BT57" s="142"/>
      <c r="BU57" s="142"/>
      <c r="BV57" s="142"/>
      <c r="BW57" s="142"/>
      <c r="BX57" s="142"/>
      <c r="BY57" s="142"/>
      <c r="BZ57" s="142"/>
      <c r="CA57" s="142"/>
      <c r="CB57" s="121"/>
      <c r="CC57" s="121"/>
      <c r="CD57" s="142"/>
      <c r="CE57" s="142"/>
      <c r="CF57" s="142"/>
      <c r="CG57" s="142"/>
      <c r="CH57" s="142"/>
      <c r="CI57" s="142"/>
      <c r="CJ57" s="142"/>
      <c r="CK57" s="142"/>
      <c r="CL57" s="142"/>
      <c r="CM57" s="142"/>
      <c r="CN57" s="142"/>
    </row>
    <row r="58" spans="1:93" ht="18" customHeight="1">
      <c r="A58" s="119"/>
      <c r="B58" s="119"/>
      <c r="C58" s="120"/>
      <c r="D58" s="120"/>
      <c r="E58" s="120"/>
      <c r="F58" s="120"/>
      <c r="G58" s="120"/>
      <c r="H58" s="120"/>
      <c r="I58" s="120"/>
      <c r="J58" s="120"/>
      <c r="K58" s="120"/>
      <c r="L58" s="121"/>
      <c r="M58" s="121"/>
      <c r="N58" s="142"/>
      <c r="O58" s="142"/>
      <c r="P58" s="142"/>
      <c r="Q58" s="142"/>
      <c r="R58" s="142"/>
      <c r="S58" s="142"/>
      <c r="T58" s="142"/>
      <c r="U58" s="142"/>
      <c r="V58" s="142"/>
      <c r="W58" s="121"/>
      <c r="X58" s="121"/>
      <c r="Y58" s="142"/>
      <c r="Z58" s="142"/>
      <c r="AA58" s="142"/>
      <c r="AB58" s="142"/>
      <c r="AC58" s="142"/>
      <c r="AD58" s="142"/>
      <c r="AE58" s="142"/>
      <c r="AF58" s="142"/>
      <c r="AG58" s="142"/>
      <c r="AH58" s="121"/>
      <c r="AI58" s="121"/>
      <c r="AJ58" s="142"/>
      <c r="AK58" s="142"/>
      <c r="AL58" s="142"/>
      <c r="AM58" s="142"/>
      <c r="AN58" s="142"/>
      <c r="AO58" s="142"/>
      <c r="AP58" s="142"/>
      <c r="AQ58" s="142"/>
      <c r="AR58" s="142"/>
      <c r="AS58" s="120"/>
      <c r="AT58" s="120"/>
      <c r="AU58" s="120"/>
      <c r="AV58" s="120"/>
      <c r="AW58" s="120"/>
      <c r="AX58" s="120"/>
      <c r="AY58" s="120"/>
      <c r="AZ58" s="120"/>
      <c r="BA58" s="120"/>
      <c r="BB58" s="120"/>
      <c r="BC58" s="120"/>
      <c r="BD58" s="122"/>
      <c r="BE58" s="121"/>
      <c r="BF58" s="121"/>
      <c r="BG58" s="142"/>
      <c r="BH58" s="142"/>
      <c r="BI58" s="142"/>
      <c r="BJ58" s="142"/>
      <c r="BK58" s="142"/>
      <c r="BL58" s="142"/>
      <c r="BM58" s="142"/>
      <c r="BN58" s="142"/>
      <c r="BO58" s="142"/>
      <c r="BP58" s="121"/>
      <c r="BQ58" s="121"/>
      <c r="BR58" s="142"/>
      <c r="BS58" s="142"/>
      <c r="BT58" s="142"/>
      <c r="BU58" s="142"/>
      <c r="BV58" s="142"/>
      <c r="BW58" s="142"/>
      <c r="BX58" s="142"/>
      <c r="BY58" s="142"/>
      <c r="BZ58" s="142"/>
      <c r="CA58" s="142"/>
      <c r="CB58" s="121"/>
      <c r="CC58" s="121"/>
      <c r="CD58" s="142"/>
      <c r="CE58" s="142"/>
      <c r="CF58" s="142"/>
      <c r="CG58" s="142"/>
      <c r="CH58" s="142"/>
      <c r="CI58" s="142"/>
      <c r="CJ58" s="142"/>
      <c r="CK58" s="142"/>
      <c r="CL58" s="142"/>
      <c r="CM58" s="142"/>
      <c r="CN58" s="142"/>
    </row>
    <row r="59" spans="1:93" ht="42" customHeight="1">
      <c r="A59" s="393" t="s">
        <v>208</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40"/>
      <c r="Z59" s="340"/>
      <c r="AA59" s="340"/>
      <c r="AB59" s="340"/>
      <c r="AC59" s="340"/>
      <c r="AD59" s="340"/>
      <c r="AE59" s="340"/>
      <c r="AF59" s="340"/>
      <c r="AG59" s="340"/>
      <c r="AH59" s="340"/>
      <c r="AI59" s="340"/>
      <c r="AJ59" s="340"/>
      <c r="AK59" s="341" t="s">
        <v>159</v>
      </c>
      <c r="AL59" s="341"/>
      <c r="AM59" s="341"/>
      <c r="AN59" s="341"/>
      <c r="AO59" s="341"/>
      <c r="AP59" s="340"/>
      <c r="AQ59" s="340"/>
      <c r="AR59" s="340"/>
      <c r="AS59" s="340"/>
      <c r="AT59" s="340"/>
      <c r="AU59" s="340"/>
      <c r="AV59" s="341" t="s">
        <v>209</v>
      </c>
      <c r="AW59" s="341"/>
      <c r="AX59" s="341"/>
      <c r="AY59" s="341"/>
      <c r="AZ59" s="341"/>
      <c r="BA59" s="340"/>
      <c r="BB59" s="340"/>
      <c r="BC59" s="340"/>
      <c r="BD59" s="340"/>
      <c r="BE59" s="340"/>
      <c r="BF59" s="340"/>
      <c r="BG59" s="341" t="s">
        <v>210</v>
      </c>
      <c r="BH59" s="341"/>
      <c r="BI59" s="341"/>
      <c r="BJ59" s="341"/>
      <c r="BK59" s="341"/>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row>
    <row r="60" spans="1:93" ht="18" customHeight="1">
      <c r="A60" s="113"/>
      <c r="B60" s="113"/>
      <c r="C60" s="113"/>
      <c r="D60" s="235"/>
      <c r="E60" s="235"/>
      <c r="F60" s="115"/>
      <c r="G60" s="115"/>
      <c r="H60" s="115"/>
      <c r="I60" s="235"/>
      <c r="J60" s="235"/>
      <c r="K60" s="84"/>
      <c r="L60" s="84"/>
      <c r="M60" s="84"/>
      <c r="N60" s="84"/>
      <c r="O60" s="84"/>
      <c r="P60" s="84"/>
      <c r="Q60" s="84"/>
      <c r="R60" s="84"/>
      <c r="S60" s="84"/>
      <c r="T60" s="84"/>
      <c r="U60" s="84"/>
      <c r="V60" s="84"/>
      <c r="W60" s="84"/>
      <c r="X60" s="84"/>
      <c r="Y60" s="84"/>
      <c r="Z60" s="84"/>
      <c r="AA60" s="84"/>
      <c r="AB60" s="84"/>
      <c r="AC60" s="84"/>
      <c r="AP60" s="84"/>
      <c r="AQ60" s="84"/>
      <c r="AR60" s="84"/>
      <c r="BI60" s="116"/>
      <c r="BJ60" s="116"/>
      <c r="BK60" s="116"/>
      <c r="BL60" s="116"/>
      <c r="BM60" s="116"/>
      <c r="BN60" s="116"/>
      <c r="BP60" s="116"/>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row>
    <row r="61" spans="1:93" ht="18" customHeight="1">
      <c r="A61" s="113"/>
      <c r="B61" s="113"/>
      <c r="C61" s="113"/>
      <c r="D61" s="282"/>
      <c r="E61" s="282"/>
      <c r="F61" s="115"/>
      <c r="G61" s="115"/>
      <c r="H61" s="115"/>
      <c r="I61" s="282"/>
      <c r="J61" s="282"/>
      <c r="K61" s="84"/>
      <c r="L61" s="84"/>
      <c r="M61" s="84"/>
      <c r="N61" s="84"/>
      <c r="O61" s="84"/>
      <c r="P61" s="84"/>
      <c r="Q61" s="84"/>
      <c r="R61" s="84"/>
      <c r="S61" s="84"/>
      <c r="T61" s="84"/>
      <c r="U61" s="84"/>
      <c r="V61" s="84"/>
      <c r="W61" s="84"/>
      <c r="X61" s="84"/>
      <c r="Y61" s="84"/>
      <c r="Z61" s="84"/>
      <c r="AA61" s="84"/>
      <c r="AB61" s="84"/>
      <c r="AC61" s="84"/>
      <c r="AP61" s="84"/>
      <c r="AQ61" s="84"/>
      <c r="AR61" s="84"/>
      <c r="BI61" s="116"/>
      <c r="BJ61" s="116"/>
      <c r="BK61" s="116"/>
      <c r="BL61" s="116"/>
      <c r="BM61" s="116"/>
      <c r="BN61" s="116"/>
      <c r="BP61" s="116"/>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row>
    <row r="62" spans="1:93" ht="18" customHeight="1">
      <c r="A62" s="132"/>
      <c r="B62" s="132"/>
      <c r="C62" s="132"/>
      <c r="D62" s="132"/>
      <c r="E62" s="132"/>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12"/>
      <c r="AT62" s="103"/>
      <c r="AU62" s="103"/>
      <c r="AV62" s="103"/>
      <c r="AW62" s="104"/>
      <c r="AX62" s="104"/>
      <c r="AY62" s="104"/>
      <c r="AZ62" s="104"/>
      <c r="BA62" s="104"/>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6"/>
      <c r="CE62" s="106"/>
      <c r="CF62" s="106"/>
      <c r="CG62" s="106"/>
      <c r="CH62" s="106"/>
      <c r="CI62" s="106"/>
      <c r="CJ62" s="106"/>
      <c r="CK62" s="106"/>
      <c r="CL62" s="106"/>
      <c r="CM62" s="106"/>
      <c r="CN62" s="106"/>
    </row>
    <row r="63" spans="1:93" ht="45" customHeight="1">
      <c r="A63" s="384" t="s">
        <v>215</v>
      </c>
      <c r="B63" s="384"/>
      <c r="C63" s="384"/>
      <c r="D63" s="384"/>
      <c r="E63" s="384"/>
      <c r="F63" s="384"/>
      <c r="G63" s="384"/>
      <c r="H63" s="384"/>
      <c r="I63" s="384"/>
      <c r="J63" s="384"/>
      <c r="K63" s="384"/>
      <c r="L63" s="384"/>
      <c r="M63" s="384"/>
      <c r="N63" s="384"/>
      <c r="O63" s="384"/>
      <c r="P63" s="384"/>
      <c r="Q63" s="384"/>
      <c r="R63" s="384"/>
      <c r="S63" s="384"/>
      <c r="T63" s="384"/>
      <c r="U63" s="384"/>
      <c r="V63" s="384"/>
      <c r="W63" s="384"/>
      <c r="X63" s="388"/>
      <c r="Y63" s="385" t="str">
        <f>IF('定型様式5｜総括表'!$W$49=0,"",'定型様式5｜総括表'!$W$49)</f>
        <v/>
      </c>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7"/>
      <c r="BP63" s="422" t="s">
        <v>32</v>
      </c>
      <c r="BQ63" s="423"/>
      <c r="BR63" s="423"/>
      <c r="BS63" s="423"/>
      <c r="BT63" s="423"/>
      <c r="BU63" s="423"/>
      <c r="BV63" s="423"/>
      <c r="BW63" s="423"/>
      <c r="BX63" s="423"/>
      <c r="BY63" s="423"/>
      <c r="BZ63" s="423"/>
      <c r="CA63" s="423"/>
      <c r="CB63" s="423"/>
      <c r="CC63" s="423"/>
      <c r="CD63" s="423"/>
      <c r="CE63" s="423"/>
      <c r="CF63" s="423"/>
      <c r="CG63" s="423"/>
      <c r="CH63" s="423"/>
      <c r="CI63" s="423"/>
      <c r="CJ63" s="423"/>
      <c r="CK63" s="423"/>
      <c r="CL63" s="423"/>
      <c r="CM63" s="423"/>
      <c r="CN63" s="423"/>
    </row>
    <row r="64" spans="1:93" ht="18.75" customHeight="1">
      <c r="A64" s="113"/>
      <c r="B64" s="113"/>
      <c r="C64" s="113"/>
      <c r="D64" s="114"/>
      <c r="E64" s="114"/>
      <c r="F64" s="115"/>
      <c r="G64" s="115"/>
      <c r="H64" s="115"/>
      <c r="I64" s="114"/>
      <c r="J64" s="114"/>
      <c r="K64" s="84"/>
      <c r="L64" s="84"/>
      <c r="M64" s="84"/>
      <c r="N64" s="84"/>
      <c r="O64" s="84"/>
      <c r="P64" s="84"/>
      <c r="Q64" s="84"/>
      <c r="R64" s="84"/>
      <c r="S64" s="84"/>
      <c r="T64" s="84"/>
      <c r="U64" s="84"/>
      <c r="V64" s="84"/>
      <c r="W64" s="84"/>
      <c r="X64" s="84"/>
      <c r="Y64" s="84"/>
      <c r="Z64" s="84"/>
      <c r="AA64" s="84"/>
      <c r="AB64" s="84"/>
      <c r="AC64" s="84"/>
      <c r="AP64" s="84"/>
      <c r="AQ64" s="84"/>
      <c r="AR64" s="84"/>
      <c r="BI64" s="116"/>
      <c r="BJ64" s="116"/>
      <c r="BK64" s="116"/>
      <c r="BL64" s="116"/>
      <c r="BM64" s="116"/>
      <c r="BN64" s="116"/>
      <c r="BP64" s="116"/>
      <c r="BQ64" s="405"/>
      <c r="BR64" s="405"/>
      <c r="BS64" s="405"/>
      <c r="BT64" s="405"/>
      <c r="BU64" s="405"/>
      <c r="BV64" s="405"/>
      <c r="BW64" s="405"/>
      <c r="BX64" s="405"/>
      <c r="BY64" s="405"/>
      <c r="BZ64" s="405"/>
      <c r="CA64" s="405"/>
      <c r="CB64" s="405"/>
      <c r="CC64" s="405"/>
      <c r="CD64" s="405"/>
      <c r="CE64" s="405"/>
      <c r="CF64" s="405"/>
      <c r="CG64" s="405"/>
      <c r="CH64" s="405"/>
      <c r="CI64" s="405"/>
      <c r="CJ64" s="405"/>
      <c r="CK64" s="405"/>
      <c r="CL64" s="405"/>
      <c r="CM64" s="405"/>
      <c r="CN64" s="405"/>
    </row>
    <row r="65" spans="1:92" ht="18.75" customHeight="1">
      <c r="A65" s="113"/>
      <c r="B65" s="113"/>
      <c r="C65" s="113"/>
      <c r="D65" s="114"/>
      <c r="E65" s="114"/>
      <c r="F65" s="115"/>
      <c r="G65" s="115"/>
      <c r="H65" s="115"/>
      <c r="I65" s="114"/>
      <c r="J65" s="114"/>
      <c r="K65" s="84"/>
      <c r="L65" s="84"/>
      <c r="M65" s="84"/>
      <c r="N65" s="84"/>
      <c r="O65" s="84"/>
      <c r="P65" s="84"/>
      <c r="Q65" s="84"/>
      <c r="R65" s="84"/>
      <c r="S65" s="84"/>
      <c r="T65" s="84"/>
      <c r="U65" s="84"/>
      <c r="V65" s="84"/>
      <c r="W65" s="84"/>
      <c r="X65" s="84"/>
      <c r="Y65" s="84"/>
      <c r="Z65" s="84"/>
      <c r="AA65" s="84"/>
      <c r="AB65" s="84"/>
      <c r="AC65" s="84"/>
      <c r="AP65" s="84"/>
      <c r="AQ65" s="84"/>
      <c r="AR65" s="84"/>
      <c r="BI65" s="116"/>
      <c r="BJ65" s="116"/>
      <c r="BK65" s="116"/>
      <c r="BL65" s="116"/>
      <c r="BM65" s="116"/>
      <c r="BN65" s="116"/>
      <c r="BP65" s="116"/>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row>
    <row r="66" spans="1:92" ht="18.75" customHeight="1">
      <c r="A66" s="113"/>
      <c r="B66" s="113"/>
      <c r="C66" s="113"/>
      <c r="D66" s="114"/>
      <c r="E66" s="114"/>
      <c r="F66" s="115"/>
      <c r="G66" s="115"/>
      <c r="H66" s="115"/>
      <c r="I66" s="114"/>
      <c r="J66" s="114"/>
      <c r="K66" s="84"/>
      <c r="L66" s="84"/>
      <c r="M66" s="84"/>
      <c r="N66" s="84"/>
      <c r="O66" s="84"/>
      <c r="P66" s="84"/>
      <c r="Q66" s="84"/>
      <c r="R66" s="84"/>
      <c r="S66" s="84"/>
      <c r="T66" s="84"/>
      <c r="U66" s="84"/>
      <c r="V66" s="84"/>
      <c r="W66" s="84"/>
      <c r="X66" s="84"/>
      <c r="Y66" s="84"/>
      <c r="Z66" s="84"/>
      <c r="AA66" s="84"/>
      <c r="AB66" s="84"/>
      <c r="AC66" s="84"/>
      <c r="AP66" s="84"/>
      <c r="AQ66" s="84"/>
      <c r="AR66" s="84"/>
      <c r="BI66" s="116"/>
      <c r="BJ66" s="116"/>
      <c r="BK66" s="116"/>
      <c r="BL66" s="116"/>
      <c r="BM66" s="116"/>
      <c r="BN66" s="116"/>
      <c r="BP66" s="116"/>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row>
    <row r="67" spans="1:92" s="101" customFormat="1" ht="36" customHeight="1">
      <c r="A67" s="384" t="s">
        <v>214</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99" t="s">
        <v>5</v>
      </c>
      <c r="Z67" s="400"/>
      <c r="AA67" s="400"/>
      <c r="AB67" s="401" t="s">
        <v>211</v>
      </c>
      <c r="AC67" s="401"/>
      <c r="AD67" s="401"/>
      <c r="AE67" s="401"/>
      <c r="AF67" s="401"/>
      <c r="AG67" s="401"/>
      <c r="AH67" s="401"/>
      <c r="AI67" s="401"/>
      <c r="AJ67" s="402"/>
      <c r="AK67" s="389" t="s">
        <v>5</v>
      </c>
      <c r="AL67" s="389"/>
      <c r="AM67" s="389"/>
      <c r="AN67" s="390" t="s">
        <v>212</v>
      </c>
      <c r="AO67" s="390"/>
      <c r="AP67" s="390"/>
      <c r="AQ67" s="390"/>
      <c r="AR67" s="390"/>
      <c r="AS67" s="390"/>
      <c r="AT67" s="390"/>
      <c r="AU67" s="390"/>
      <c r="AV67" s="390"/>
      <c r="AW67" s="391"/>
      <c r="AX67" s="392" t="s">
        <v>5</v>
      </c>
      <c r="AY67" s="389"/>
      <c r="AZ67" s="389"/>
      <c r="BA67" s="390" t="s">
        <v>213</v>
      </c>
      <c r="BB67" s="390"/>
      <c r="BC67" s="390"/>
      <c r="BD67" s="390"/>
      <c r="BE67" s="390"/>
      <c r="BF67" s="390"/>
      <c r="BG67" s="390"/>
      <c r="BH67" s="390"/>
      <c r="BI67" s="390"/>
      <c r="BJ67" s="390"/>
      <c r="BK67" s="390"/>
      <c r="BL67" s="390"/>
      <c r="BM67" s="390"/>
      <c r="BN67" s="390"/>
      <c r="BO67" s="391"/>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83"/>
      <c r="CL67" s="83"/>
      <c r="CM67" s="83"/>
      <c r="CN67" s="83"/>
    </row>
    <row r="68" spans="1:92" s="101" customFormat="1" ht="15" customHeight="1">
      <c r="Y68" s="105"/>
      <c r="Z68" s="105"/>
      <c r="AA68" s="105"/>
      <c r="AB68" s="105"/>
    </row>
    <row r="69" spans="1:92" ht="15" customHeight="1">
      <c r="A69" s="113"/>
      <c r="B69" s="113"/>
      <c r="C69" s="113"/>
      <c r="D69" s="114"/>
      <c r="E69" s="114"/>
      <c r="F69" s="115"/>
      <c r="G69" s="115"/>
      <c r="H69" s="115"/>
      <c r="I69" s="114"/>
      <c r="J69" s="114"/>
      <c r="K69" s="84"/>
      <c r="L69" s="84"/>
      <c r="M69" s="84"/>
      <c r="N69" s="84"/>
      <c r="O69" s="84"/>
      <c r="P69" s="84"/>
      <c r="Q69" s="84"/>
      <c r="R69" s="84"/>
      <c r="S69" s="84"/>
      <c r="T69" s="84"/>
      <c r="U69" s="84"/>
      <c r="V69" s="84"/>
      <c r="W69" s="84"/>
      <c r="X69" s="84"/>
      <c r="Y69" s="84"/>
      <c r="Z69" s="84"/>
      <c r="AA69" s="84"/>
      <c r="AB69" s="84"/>
      <c r="AC69" s="84"/>
      <c r="AP69" s="84"/>
      <c r="AQ69" s="84"/>
      <c r="AR69" s="84"/>
      <c r="BI69" s="116"/>
      <c r="BJ69" s="116"/>
      <c r="BK69" s="116"/>
      <c r="BL69" s="116"/>
      <c r="BM69" s="116"/>
      <c r="BN69" s="116"/>
      <c r="BP69" s="116"/>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row>
    <row r="70" spans="1:92" ht="15" customHeight="1">
      <c r="A70" s="113"/>
      <c r="B70" s="113"/>
      <c r="C70" s="113"/>
      <c r="D70" s="114"/>
      <c r="E70" s="114"/>
      <c r="F70" s="115"/>
      <c r="G70" s="115"/>
      <c r="H70" s="115"/>
      <c r="I70" s="114"/>
      <c r="J70" s="114"/>
      <c r="K70" s="84"/>
      <c r="L70" s="84"/>
      <c r="M70" s="84"/>
      <c r="N70" s="84"/>
      <c r="O70" s="84"/>
      <c r="P70" s="84"/>
      <c r="Q70" s="84"/>
      <c r="R70" s="84"/>
      <c r="S70" s="84"/>
      <c r="T70" s="84"/>
      <c r="U70" s="84"/>
      <c r="V70" s="84"/>
      <c r="W70" s="84"/>
      <c r="X70" s="84"/>
      <c r="Y70" s="84"/>
      <c r="Z70" s="84"/>
      <c r="AA70" s="84"/>
      <c r="AB70" s="84"/>
      <c r="AC70" s="84"/>
      <c r="AP70" s="84"/>
      <c r="AQ70" s="84"/>
      <c r="AR70" s="84"/>
      <c r="BI70" s="116"/>
      <c r="BJ70" s="116"/>
      <c r="BK70" s="116"/>
      <c r="BL70" s="116"/>
      <c r="BM70" s="116"/>
      <c r="BN70" s="116"/>
      <c r="BP70" s="116"/>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row>
    <row r="71" spans="1:92" ht="23.25" customHeight="1">
      <c r="A71" s="406" t="s">
        <v>178</v>
      </c>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123"/>
      <c r="Z71" s="123"/>
      <c r="AA71" s="123"/>
      <c r="AB71" s="123"/>
    </row>
    <row r="72" spans="1:92" ht="33" customHeight="1">
      <c r="A72" s="366" t="s">
        <v>29</v>
      </c>
      <c r="B72" s="367"/>
      <c r="C72" s="367"/>
      <c r="D72" s="367"/>
      <c r="E72" s="367"/>
      <c r="F72" s="367"/>
      <c r="G72" s="367"/>
      <c r="H72" s="367"/>
      <c r="I72" s="367"/>
      <c r="J72" s="367"/>
      <c r="K72" s="368"/>
      <c r="L72" s="369"/>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1"/>
      <c r="AS72" s="372" t="s">
        <v>37</v>
      </c>
      <c r="AT72" s="373"/>
      <c r="AU72" s="373"/>
      <c r="AV72" s="373"/>
      <c r="AW72" s="373"/>
      <c r="AX72" s="373"/>
      <c r="AY72" s="373"/>
      <c r="AZ72" s="373"/>
      <c r="BA72" s="373"/>
      <c r="BB72" s="373"/>
      <c r="BC72" s="374"/>
      <c r="BD72" s="369"/>
      <c r="BE72" s="370"/>
      <c r="BF72" s="370"/>
      <c r="BG72" s="370"/>
      <c r="BH72" s="370"/>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0"/>
      <c r="CF72" s="370"/>
      <c r="CG72" s="370"/>
      <c r="CH72" s="370"/>
      <c r="CI72" s="370"/>
      <c r="CJ72" s="370"/>
      <c r="CK72" s="370"/>
      <c r="CL72" s="370"/>
      <c r="CM72" s="370"/>
      <c r="CN72" s="371"/>
    </row>
    <row r="73" spans="1:92" ht="33" customHeight="1">
      <c r="A73" s="366" t="s">
        <v>38</v>
      </c>
      <c r="B73" s="367"/>
      <c r="C73" s="367"/>
      <c r="D73" s="367"/>
      <c r="E73" s="367"/>
      <c r="F73" s="367"/>
      <c r="G73" s="367"/>
      <c r="H73" s="367"/>
      <c r="I73" s="367"/>
      <c r="J73" s="367"/>
      <c r="K73" s="368"/>
      <c r="L73" s="369"/>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1"/>
      <c r="AS73" s="372" t="s">
        <v>34</v>
      </c>
      <c r="AT73" s="373"/>
      <c r="AU73" s="373"/>
      <c r="AV73" s="373"/>
      <c r="AW73" s="373"/>
      <c r="AX73" s="373"/>
      <c r="AY73" s="373"/>
      <c r="AZ73" s="373"/>
      <c r="BA73" s="373"/>
      <c r="BB73" s="373"/>
      <c r="BC73" s="374"/>
      <c r="BD73" s="421"/>
      <c r="BE73" s="397"/>
      <c r="BF73" s="397"/>
      <c r="BG73" s="397"/>
      <c r="BH73" s="397"/>
      <c r="BI73" s="397"/>
      <c r="BJ73" s="397"/>
      <c r="BK73" s="397"/>
      <c r="BL73" s="397"/>
      <c r="BM73" s="397"/>
      <c r="BN73" s="397"/>
      <c r="BO73" s="397"/>
      <c r="BP73" s="397"/>
      <c r="BQ73" s="397"/>
      <c r="BR73" s="397"/>
      <c r="BS73" s="407" t="s">
        <v>43</v>
      </c>
      <c r="BT73" s="407"/>
      <c r="BU73" s="397"/>
      <c r="BV73" s="397"/>
      <c r="BW73" s="397"/>
      <c r="BX73" s="397"/>
      <c r="BY73" s="397"/>
      <c r="BZ73" s="397"/>
      <c r="CA73" s="397"/>
      <c r="CB73" s="397"/>
      <c r="CC73" s="397"/>
      <c r="CD73" s="397"/>
      <c r="CE73" s="397"/>
      <c r="CF73" s="397"/>
      <c r="CG73" s="397"/>
      <c r="CH73" s="397"/>
      <c r="CI73" s="397"/>
      <c r="CJ73" s="397"/>
      <c r="CK73" s="397"/>
      <c r="CL73" s="397"/>
      <c r="CM73" s="397"/>
      <c r="CN73" s="398"/>
    </row>
    <row r="74" spans="1:92" ht="23.25" customHeight="1">
      <c r="A74" s="414" t="s">
        <v>39</v>
      </c>
      <c r="B74" s="415"/>
      <c r="C74" s="415"/>
      <c r="D74" s="415"/>
      <c r="E74" s="415"/>
      <c r="F74" s="415"/>
      <c r="G74" s="415"/>
      <c r="H74" s="415"/>
      <c r="I74" s="415"/>
      <c r="J74" s="415"/>
      <c r="K74" s="416"/>
      <c r="L74" s="424" t="s">
        <v>31</v>
      </c>
      <c r="M74" s="380"/>
      <c r="N74" s="380"/>
      <c r="O74" s="381"/>
      <c r="P74" s="381"/>
      <c r="Q74" s="381"/>
      <c r="R74" s="381"/>
      <c r="S74" s="381"/>
      <c r="T74" s="381"/>
      <c r="U74" s="381"/>
      <c r="V74" s="381"/>
      <c r="W74" s="381"/>
      <c r="X74" s="381"/>
      <c r="Y74" s="380" t="s">
        <v>40</v>
      </c>
      <c r="Z74" s="380"/>
      <c r="AA74" s="380"/>
      <c r="AB74" s="381"/>
      <c r="AC74" s="381"/>
      <c r="AD74" s="381"/>
      <c r="AE74" s="381"/>
      <c r="AF74" s="381"/>
      <c r="AG74" s="381"/>
      <c r="AH74" s="381"/>
      <c r="AI74" s="381"/>
      <c r="AJ74" s="381"/>
      <c r="AK74" s="381"/>
      <c r="AL74" s="124"/>
      <c r="AM74" s="124"/>
      <c r="AN74" s="124"/>
      <c r="AO74" s="124"/>
      <c r="AP74" s="124"/>
      <c r="AQ74" s="124"/>
      <c r="AR74" s="124"/>
      <c r="AS74" s="124"/>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6"/>
      <c r="CH74" s="126"/>
      <c r="CI74" s="126"/>
      <c r="CJ74" s="126"/>
      <c r="CK74" s="126"/>
      <c r="CL74" s="126"/>
      <c r="CM74" s="126"/>
      <c r="CN74" s="127"/>
    </row>
    <row r="75" spans="1:92" ht="45" customHeight="1">
      <c r="A75" s="417"/>
      <c r="B75" s="418"/>
      <c r="C75" s="418"/>
      <c r="D75" s="418"/>
      <c r="E75" s="418"/>
      <c r="F75" s="418"/>
      <c r="G75" s="418"/>
      <c r="H75" s="418"/>
      <c r="I75" s="418"/>
      <c r="J75" s="418"/>
      <c r="K75" s="419"/>
      <c r="L75" s="403"/>
      <c r="M75" s="404"/>
      <c r="N75" s="404"/>
      <c r="O75" s="404"/>
      <c r="P75" s="404"/>
      <c r="Q75" s="404"/>
      <c r="R75" s="404"/>
      <c r="S75" s="404"/>
      <c r="T75" s="404"/>
      <c r="U75" s="404"/>
      <c r="V75" s="404"/>
      <c r="W75" s="404"/>
      <c r="X75" s="404"/>
      <c r="Y75" s="404"/>
      <c r="Z75" s="404"/>
      <c r="AA75" s="404"/>
      <c r="AB75" s="404"/>
      <c r="AC75" s="425"/>
      <c r="AD75" s="426"/>
      <c r="AE75" s="426"/>
      <c r="AF75" s="426"/>
      <c r="AG75" s="426"/>
      <c r="AH75" s="426"/>
      <c r="AI75" s="426"/>
      <c r="AJ75" s="426"/>
      <c r="AK75" s="426"/>
      <c r="AL75" s="426"/>
      <c r="AM75" s="426"/>
      <c r="AN75" s="426"/>
      <c r="AO75" s="426"/>
      <c r="AP75" s="426"/>
      <c r="AQ75" s="426"/>
      <c r="AR75" s="426"/>
      <c r="AS75" s="394"/>
      <c r="AT75" s="395"/>
      <c r="AU75" s="395"/>
      <c r="AV75" s="395"/>
      <c r="AW75" s="395"/>
      <c r="AX75" s="395"/>
      <c r="AY75" s="395"/>
      <c r="AZ75" s="395"/>
      <c r="BA75" s="395"/>
      <c r="BB75" s="395"/>
      <c r="BC75" s="395"/>
      <c r="BD75" s="395"/>
      <c r="BE75" s="395"/>
      <c r="BF75" s="395"/>
      <c r="BG75" s="395"/>
      <c r="BH75" s="395"/>
      <c r="BI75" s="395"/>
      <c r="BJ75" s="395"/>
      <c r="BK75" s="395"/>
      <c r="BL75" s="395"/>
      <c r="BM75" s="395"/>
      <c r="BN75" s="395"/>
      <c r="BO75" s="395"/>
      <c r="BP75" s="395"/>
      <c r="BQ75" s="395"/>
      <c r="BR75" s="395"/>
      <c r="BS75" s="395"/>
      <c r="BT75" s="395"/>
      <c r="BU75" s="395"/>
      <c r="BV75" s="395"/>
      <c r="BW75" s="395"/>
      <c r="BX75" s="395"/>
      <c r="BY75" s="395"/>
      <c r="BZ75" s="395"/>
      <c r="CA75" s="395"/>
      <c r="CB75" s="395"/>
      <c r="CC75" s="395"/>
      <c r="CD75" s="395"/>
      <c r="CE75" s="395"/>
      <c r="CF75" s="395"/>
      <c r="CG75" s="395"/>
      <c r="CH75" s="395"/>
      <c r="CI75" s="395"/>
      <c r="CJ75" s="395"/>
      <c r="CK75" s="395"/>
      <c r="CL75" s="395"/>
      <c r="CM75" s="395"/>
      <c r="CN75" s="396"/>
    </row>
    <row r="76" spans="1:92" ht="33" customHeight="1">
      <c r="A76" s="366" t="s">
        <v>33</v>
      </c>
      <c r="B76" s="367"/>
      <c r="C76" s="367"/>
      <c r="D76" s="367"/>
      <c r="E76" s="367"/>
      <c r="F76" s="367"/>
      <c r="G76" s="367"/>
      <c r="H76" s="367"/>
      <c r="I76" s="367"/>
      <c r="J76" s="367"/>
      <c r="K76" s="368"/>
      <c r="L76" s="413" t="s">
        <v>41</v>
      </c>
      <c r="M76" s="379"/>
      <c r="N76" s="350"/>
      <c r="O76" s="350"/>
      <c r="P76" s="350"/>
      <c r="Q76" s="350"/>
      <c r="R76" s="350"/>
      <c r="S76" s="350"/>
      <c r="T76" s="350"/>
      <c r="U76" s="350"/>
      <c r="V76" s="350"/>
      <c r="W76" s="379" t="s">
        <v>42</v>
      </c>
      <c r="X76" s="379"/>
      <c r="Y76" s="350"/>
      <c r="Z76" s="350"/>
      <c r="AA76" s="350"/>
      <c r="AB76" s="350"/>
      <c r="AC76" s="350"/>
      <c r="AD76" s="350"/>
      <c r="AE76" s="350"/>
      <c r="AF76" s="350"/>
      <c r="AG76" s="350"/>
      <c r="AH76" s="379" t="s">
        <v>40</v>
      </c>
      <c r="AI76" s="379"/>
      <c r="AJ76" s="350"/>
      <c r="AK76" s="350"/>
      <c r="AL76" s="350"/>
      <c r="AM76" s="350"/>
      <c r="AN76" s="350"/>
      <c r="AO76" s="350"/>
      <c r="AP76" s="350"/>
      <c r="AQ76" s="350"/>
      <c r="AR76" s="351"/>
      <c r="AS76" s="442" t="s">
        <v>36</v>
      </c>
      <c r="AT76" s="443"/>
      <c r="AU76" s="443"/>
      <c r="AV76" s="443"/>
      <c r="AW76" s="443"/>
      <c r="AX76" s="443"/>
      <c r="AY76" s="443"/>
      <c r="AZ76" s="443"/>
      <c r="BA76" s="443"/>
      <c r="BB76" s="443"/>
      <c r="BC76" s="444"/>
      <c r="BD76" s="128"/>
      <c r="BE76" s="382" t="s">
        <v>41</v>
      </c>
      <c r="BF76" s="382"/>
      <c r="BG76" s="409"/>
      <c r="BH76" s="409"/>
      <c r="BI76" s="409"/>
      <c r="BJ76" s="409"/>
      <c r="BK76" s="409"/>
      <c r="BL76" s="409"/>
      <c r="BM76" s="409"/>
      <c r="BN76" s="409"/>
      <c r="BO76" s="409"/>
      <c r="BP76" s="382" t="s">
        <v>42</v>
      </c>
      <c r="BQ76" s="382"/>
      <c r="BR76" s="409"/>
      <c r="BS76" s="409"/>
      <c r="BT76" s="409"/>
      <c r="BU76" s="409"/>
      <c r="BV76" s="409"/>
      <c r="BW76" s="409"/>
      <c r="BX76" s="409"/>
      <c r="BY76" s="409"/>
      <c r="BZ76" s="409"/>
      <c r="CA76" s="409"/>
      <c r="CB76" s="382" t="s">
        <v>40</v>
      </c>
      <c r="CC76" s="382"/>
      <c r="CD76" s="409"/>
      <c r="CE76" s="409"/>
      <c r="CF76" s="409"/>
      <c r="CG76" s="409"/>
      <c r="CH76" s="409"/>
      <c r="CI76" s="409"/>
      <c r="CJ76" s="409"/>
      <c r="CK76" s="409"/>
      <c r="CL76" s="409"/>
      <c r="CM76" s="409"/>
      <c r="CN76" s="440"/>
    </row>
    <row r="77" spans="1:92" ht="33" customHeight="1">
      <c r="A77" s="411" t="s">
        <v>35</v>
      </c>
      <c r="B77" s="412"/>
      <c r="C77" s="367"/>
      <c r="D77" s="367"/>
      <c r="E77" s="367"/>
      <c r="F77" s="367"/>
      <c r="G77" s="367"/>
      <c r="H77" s="367"/>
      <c r="I77" s="367"/>
      <c r="J77" s="367"/>
      <c r="K77" s="368"/>
      <c r="L77" s="413" t="s">
        <v>41</v>
      </c>
      <c r="M77" s="379"/>
      <c r="N77" s="350"/>
      <c r="O77" s="350"/>
      <c r="P77" s="350"/>
      <c r="Q77" s="350"/>
      <c r="R77" s="350"/>
      <c r="S77" s="350"/>
      <c r="T77" s="350"/>
      <c r="U77" s="350"/>
      <c r="V77" s="350"/>
      <c r="W77" s="379" t="s">
        <v>42</v>
      </c>
      <c r="X77" s="379"/>
      <c r="Y77" s="350"/>
      <c r="Z77" s="350"/>
      <c r="AA77" s="350"/>
      <c r="AB77" s="350"/>
      <c r="AC77" s="350"/>
      <c r="AD77" s="350"/>
      <c r="AE77" s="350"/>
      <c r="AF77" s="350"/>
      <c r="AG77" s="350"/>
      <c r="AH77" s="379" t="s">
        <v>40</v>
      </c>
      <c r="AI77" s="379"/>
      <c r="AJ77" s="350"/>
      <c r="AK77" s="350"/>
      <c r="AL77" s="350"/>
      <c r="AM77" s="350"/>
      <c r="AN77" s="350"/>
      <c r="AO77" s="350"/>
      <c r="AP77" s="350"/>
      <c r="AQ77" s="350"/>
      <c r="AR77" s="351"/>
      <c r="AS77" s="445"/>
      <c r="AT77" s="446"/>
      <c r="AU77" s="446"/>
      <c r="AV77" s="446"/>
      <c r="AW77" s="446"/>
      <c r="AX77" s="446"/>
      <c r="AY77" s="446"/>
      <c r="AZ77" s="446"/>
      <c r="BA77" s="446"/>
      <c r="BB77" s="446"/>
      <c r="BC77" s="447"/>
      <c r="BD77" s="129"/>
      <c r="BE77" s="383"/>
      <c r="BF77" s="383"/>
      <c r="BG77" s="410"/>
      <c r="BH77" s="410"/>
      <c r="BI77" s="410"/>
      <c r="BJ77" s="410"/>
      <c r="BK77" s="410"/>
      <c r="BL77" s="410"/>
      <c r="BM77" s="410"/>
      <c r="BN77" s="410"/>
      <c r="BO77" s="410"/>
      <c r="BP77" s="383"/>
      <c r="BQ77" s="383"/>
      <c r="BR77" s="410"/>
      <c r="BS77" s="410"/>
      <c r="BT77" s="410"/>
      <c r="BU77" s="410"/>
      <c r="BV77" s="410"/>
      <c r="BW77" s="410"/>
      <c r="BX77" s="410"/>
      <c r="BY77" s="410"/>
      <c r="BZ77" s="410"/>
      <c r="CA77" s="410"/>
      <c r="CB77" s="383"/>
      <c r="CC77" s="383"/>
      <c r="CD77" s="410"/>
      <c r="CE77" s="410"/>
      <c r="CF77" s="410"/>
      <c r="CG77" s="410"/>
      <c r="CH77" s="410"/>
      <c r="CI77" s="410"/>
      <c r="CJ77" s="410"/>
      <c r="CK77" s="410"/>
      <c r="CL77" s="410"/>
      <c r="CM77" s="410"/>
      <c r="CN77" s="441"/>
    </row>
    <row r="78" spans="1:92" ht="18" customHeight="1">
      <c r="A78" s="89"/>
      <c r="B78" s="89"/>
      <c r="C78" s="89"/>
      <c r="D78" s="130"/>
      <c r="E78" s="130"/>
      <c r="F78" s="130"/>
      <c r="G78" s="130"/>
      <c r="H78" s="130"/>
      <c r="I78" s="130"/>
      <c r="J78" s="13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row>
    <row r="79" spans="1:92" ht="18" customHeight="1">
      <c r="A79" s="89"/>
      <c r="B79" s="89"/>
      <c r="C79" s="89"/>
      <c r="D79" s="130"/>
      <c r="E79" s="130"/>
      <c r="F79" s="130"/>
      <c r="G79" s="130"/>
      <c r="H79" s="130"/>
      <c r="I79" s="130"/>
      <c r="J79" s="130"/>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row>
    <row r="80" spans="1:92" ht="18" customHeight="1">
      <c r="A80" s="89"/>
      <c r="B80" s="89"/>
      <c r="C80" s="89"/>
      <c r="D80" s="130"/>
      <c r="E80" s="130"/>
      <c r="F80" s="130"/>
      <c r="G80" s="130"/>
      <c r="H80" s="130"/>
      <c r="I80" s="130"/>
      <c r="J80" s="130"/>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row>
    <row r="81" spans="1:92" ht="23.25" customHeight="1">
      <c r="A81" s="448" t="s">
        <v>216</v>
      </c>
      <c r="B81" s="448"/>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90"/>
      <c r="AR81" s="90"/>
    </row>
    <row r="82" spans="1:92" ht="8.15" customHeight="1">
      <c r="A82" s="106"/>
      <c r="B82" s="106"/>
      <c r="C82" s="89"/>
      <c r="D82" s="130"/>
      <c r="E82" s="130"/>
      <c r="F82" s="130"/>
      <c r="G82" s="130"/>
      <c r="H82" s="130"/>
      <c r="I82" s="130"/>
      <c r="J82" s="130"/>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row>
    <row r="83" spans="1:92" ht="20.149999999999999" customHeight="1">
      <c r="A83" s="448" t="s">
        <v>217</v>
      </c>
      <c r="B83" s="448"/>
      <c r="C83" s="448"/>
      <c r="D83" s="448"/>
      <c r="E83" s="448"/>
      <c r="F83" s="448"/>
      <c r="G83" s="448"/>
      <c r="H83" s="448"/>
      <c r="I83" s="448"/>
      <c r="J83" s="448"/>
      <c r="K83" s="448"/>
      <c r="L83" s="448"/>
      <c r="M83" s="448"/>
      <c r="N83" s="448"/>
      <c r="O83" s="448"/>
      <c r="P83" s="448"/>
      <c r="Q83" s="448"/>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row>
    <row r="84" spans="1:92" ht="18" customHeight="1">
      <c r="A84" s="106"/>
      <c r="B84" s="106"/>
      <c r="C84" s="449" t="s">
        <v>5</v>
      </c>
      <c r="D84" s="449"/>
      <c r="E84" s="449"/>
      <c r="F84" s="450" t="s">
        <v>218</v>
      </c>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450"/>
      <c r="BN84" s="450"/>
      <c r="BO84" s="450"/>
      <c r="BP84" s="450"/>
      <c r="BQ84" s="450"/>
      <c r="BR84" s="450"/>
      <c r="BS84" s="450"/>
      <c r="BT84" s="450"/>
      <c r="BU84" s="450"/>
      <c r="BV84" s="450"/>
      <c r="BW84" s="450"/>
      <c r="BX84" s="450"/>
      <c r="BY84" s="450"/>
      <c r="BZ84" s="450"/>
      <c r="CA84" s="450"/>
      <c r="CB84" s="450"/>
      <c r="CC84" s="450"/>
      <c r="CD84" s="450"/>
      <c r="CE84" s="450"/>
      <c r="CF84" s="450"/>
      <c r="CG84" s="450"/>
      <c r="CH84" s="450"/>
      <c r="CI84" s="450"/>
      <c r="CJ84" s="450"/>
      <c r="CK84" s="450"/>
      <c r="CL84" s="450"/>
      <c r="CM84" s="450"/>
      <c r="CN84" s="450"/>
    </row>
    <row r="85" spans="1:92" ht="18" customHeight="1">
      <c r="A85" s="106"/>
      <c r="B85" s="106"/>
      <c r="C85" s="89"/>
      <c r="D85" s="130"/>
      <c r="E85" s="13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450"/>
      <c r="BT85" s="450"/>
      <c r="BU85" s="450"/>
      <c r="BV85" s="450"/>
      <c r="BW85" s="450"/>
      <c r="BX85" s="450"/>
      <c r="BY85" s="450"/>
      <c r="BZ85" s="450"/>
      <c r="CA85" s="450"/>
      <c r="CB85" s="450"/>
      <c r="CC85" s="450"/>
      <c r="CD85" s="450"/>
      <c r="CE85" s="450"/>
      <c r="CF85" s="450"/>
      <c r="CG85" s="450"/>
      <c r="CH85" s="450"/>
      <c r="CI85" s="450"/>
      <c r="CJ85" s="450"/>
      <c r="CK85" s="450"/>
      <c r="CL85" s="450"/>
      <c r="CM85" s="450"/>
      <c r="CN85" s="450"/>
    </row>
    <row r="86" spans="1:92" ht="18" customHeight="1">
      <c r="A86" s="220"/>
      <c r="B86" s="220"/>
      <c r="C86" s="220"/>
      <c r="D86" s="220"/>
      <c r="E86" s="22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450"/>
      <c r="BT86" s="450"/>
      <c r="BU86" s="450"/>
      <c r="BV86" s="450"/>
      <c r="BW86" s="450"/>
      <c r="BX86" s="450"/>
      <c r="BY86" s="450"/>
      <c r="BZ86" s="450"/>
      <c r="CA86" s="450"/>
      <c r="CB86" s="450"/>
      <c r="CC86" s="450"/>
      <c r="CD86" s="450"/>
      <c r="CE86" s="450"/>
      <c r="CF86" s="450"/>
      <c r="CG86" s="450"/>
      <c r="CH86" s="450"/>
      <c r="CI86" s="450"/>
      <c r="CJ86" s="450"/>
      <c r="CK86" s="450"/>
      <c r="CL86" s="450"/>
      <c r="CM86" s="450"/>
      <c r="CN86" s="450"/>
    </row>
    <row r="87" spans="1:92" ht="18" customHeight="1">
      <c r="E87" s="83"/>
      <c r="F87" s="83"/>
      <c r="G87" s="89"/>
      <c r="H87" s="83"/>
    </row>
  </sheetData>
  <sheetProtection algorithmName="SHA-512" hashValue="+n+zN+H/REjYkrHxzJvXpJBmcVRyHM0lTAOTQ0T9zGXwuh8DPAh5MEbcTXm2C3xEIUPcOzMw00bPIS9BBV3+hg==" saltValue="TOks7FJ9BEYGQcIZJixHbg==" spinCount="100000" sheet="1" objects="1" scenarios="1"/>
  <mergeCells count="148">
    <mergeCell ref="AJ76:AR76"/>
    <mergeCell ref="AS76:BC77"/>
    <mergeCell ref="CM5:CN5"/>
    <mergeCell ref="BP5:BS5"/>
    <mergeCell ref="BT5:BX5"/>
    <mergeCell ref="A81:AP81"/>
    <mergeCell ref="A83:CN83"/>
    <mergeCell ref="C84:E84"/>
    <mergeCell ref="F84:CN86"/>
    <mergeCell ref="C34:H34"/>
    <mergeCell ref="I34:K34"/>
    <mergeCell ref="L34:P34"/>
    <mergeCell ref="Q34:S34"/>
    <mergeCell ref="T34:X34"/>
    <mergeCell ref="Y34:AA34"/>
    <mergeCell ref="AB34:AS34"/>
    <mergeCell ref="AT34:BB34"/>
    <mergeCell ref="BU34:CN34"/>
    <mergeCell ref="A35:CN37"/>
    <mergeCell ref="BF55:BN55"/>
    <mergeCell ref="BO55:BP55"/>
    <mergeCell ref="BQ55:BZ55"/>
    <mergeCell ref="A55:K55"/>
    <mergeCell ref="N77:V77"/>
    <mergeCell ref="W77:X77"/>
    <mergeCell ref="BE76:BF77"/>
    <mergeCell ref="BG76:BO77"/>
    <mergeCell ref="AJ77:AR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D76:CN77"/>
    <mergeCell ref="CH5:CL5"/>
    <mergeCell ref="BD15:CJ15"/>
    <mergeCell ref="CK15:CN15"/>
    <mergeCell ref="BR76:CA77"/>
    <mergeCell ref="CB76:CC77"/>
    <mergeCell ref="Y77:AG77"/>
    <mergeCell ref="A77:K77"/>
    <mergeCell ref="L77:M77"/>
    <mergeCell ref="AH77:AI77"/>
    <mergeCell ref="BD72:CN72"/>
    <mergeCell ref="A74:K75"/>
    <mergeCell ref="CA55:CB55"/>
    <mergeCell ref="CC55:CN55"/>
    <mergeCell ref="BS73:BT73"/>
    <mergeCell ref="L73:AR73"/>
    <mergeCell ref="AS73:BC73"/>
    <mergeCell ref="BD73:BR73"/>
    <mergeCell ref="BP63:CN63"/>
    <mergeCell ref="L74:N74"/>
    <mergeCell ref="AC75:AR75"/>
    <mergeCell ref="O74:X74"/>
    <mergeCell ref="A76:K76"/>
    <mergeCell ref="L76:M76"/>
    <mergeCell ref="N76:V76"/>
    <mergeCell ref="W76:X76"/>
    <mergeCell ref="Y76:AG76"/>
    <mergeCell ref="AH76:AI76"/>
    <mergeCell ref="A30:CN30"/>
    <mergeCell ref="Y74:AA74"/>
    <mergeCell ref="AB74:AK74"/>
    <mergeCell ref="BP76:BQ77"/>
    <mergeCell ref="A67:X67"/>
    <mergeCell ref="Y63:BO63"/>
    <mergeCell ref="A63:X63"/>
    <mergeCell ref="AK67:AM67"/>
    <mergeCell ref="AN67:AW67"/>
    <mergeCell ref="AX67:AZ67"/>
    <mergeCell ref="BA67:BO67"/>
    <mergeCell ref="A73:K73"/>
    <mergeCell ref="A59:X59"/>
    <mergeCell ref="A31:CN31"/>
    <mergeCell ref="AS75:CN75"/>
    <mergeCell ref="BU73:CN73"/>
    <mergeCell ref="Y67:AA67"/>
    <mergeCell ref="AB67:AJ67"/>
    <mergeCell ref="L75:AB75"/>
    <mergeCell ref="BQ64:CN64"/>
    <mergeCell ref="A71:X71"/>
    <mergeCell ref="BS54:BT54"/>
    <mergeCell ref="AT25:BC25"/>
    <mergeCell ref="BD25:CJ25"/>
    <mergeCell ref="A28:CN28"/>
    <mergeCell ref="A29:CN29"/>
    <mergeCell ref="BC34:BJ34"/>
    <mergeCell ref="A72:K72"/>
    <mergeCell ref="L72:AR72"/>
    <mergeCell ref="AS72:BC72"/>
    <mergeCell ref="BK34:BM34"/>
    <mergeCell ref="BD55:BE55"/>
    <mergeCell ref="Y55:AG55"/>
    <mergeCell ref="AH55:AI55"/>
    <mergeCell ref="N55:V55"/>
    <mergeCell ref="W55:X55"/>
    <mergeCell ref="AH54:AI54"/>
    <mergeCell ref="L55:M55"/>
    <mergeCell ref="A38:CN38"/>
    <mergeCell ref="AJ21:AR21"/>
    <mergeCell ref="AT21:BC21"/>
    <mergeCell ref="AT24:BC24"/>
    <mergeCell ref="BD24:CL24"/>
    <mergeCell ref="BD21:BH21"/>
    <mergeCell ref="BI21:BJ21"/>
    <mergeCell ref="BK21:BO21"/>
    <mergeCell ref="BD22:BK22"/>
    <mergeCell ref="BL22:CL22"/>
    <mergeCell ref="BD23:CL23"/>
    <mergeCell ref="AT22:BC23"/>
    <mergeCell ref="BY5:BZ5"/>
    <mergeCell ref="CA5:CE5"/>
    <mergeCell ref="Y59:AJ59"/>
    <mergeCell ref="AK59:AO59"/>
    <mergeCell ref="AP59:AU59"/>
    <mergeCell ref="AV59:AZ59"/>
    <mergeCell ref="BA59:BF59"/>
    <mergeCell ref="BG59:BK59"/>
    <mergeCell ref="AJ11:AR11"/>
    <mergeCell ref="AT11:BC11"/>
    <mergeCell ref="AT12:BC13"/>
    <mergeCell ref="BD11:BH11"/>
    <mergeCell ref="BI11:BJ11"/>
    <mergeCell ref="BK11:BO11"/>
    <mergeCell ref="AT14:BC14"/>
    <mergeCell ref="AT15:BC15"/>
    <mergeCell ref="BD12:BK12"/>
    <mergeCell ref="BL12:CL12"/>
    <mergeCell ref="BD13:CL13"/>
    <mergeCell ref="BD14:CJ14"/>
    <mergeCell ref="AJ55:AR55"/>
    <mergeCell ref="AS55:BC55"/>
    <mergeCell ref="BN34:BS34"/>
    <mergeCell ref="BU54:CN54"/>
  </mergeCells>
  <phoneticPr fontId="28"/>
  <conditionalFormatting sqref="BD12:BK12">
    <cfRule type="expression" dxfId="157" priority="81">
      <formula>$BD$12=""</formula>
    </cfRule>
  </conditionalFormatting>
  <conditionalFormatting sqref="BL12:CL12">
    <cfRule type="expression" dxfId="156" priority="80">
      <formula>$BL$12=""</formula>
    </cfRule>
  </conditionalFormatting>
  <conditionalFormatting sqref="BD13:CL13">
    <cfRule type="expression" dxfId="155" priority="79" stopIfTrue="1">
      <formula>$BL$12=""</formula>
    </cfRule>
  </conditionalFormatting>
  <conditionalFormatting sqref="BD14:CJ14">
    <cfRule type="expression" dxfId="154" priority="34" stopIfTrue="1">
      <formula>$BD$14=""</formula>
    </cfRule>
  </conditionalFormatting>
  <conditionalFormatting sqref="BD15:CJ15">
    <cfRule type="expression" dxfId="153" priority="33" stopIfTrue="1">
      <formula>$BD$15=""</formula>
    </cfRule>
  </conditionalFormatting>
  <conditionalFormatting sqref="CA5:CE5">
    <cfRule type="expression" dxfId="152" priority="28" stopIfTrue="1">
      <formula>$CA$5=""</formula>
    </cfRule>
  </conditionalFormatting>
  <conditionalFormatting sqref="CH5:CL5">
    <cfRule type="expression" dxfId="151" priority="27">
      <formula>$CH$5=""</formula>
    </cfRule>
  </conditionalFormatting>
  <conditionalFormatting sqref="L53:AR53">
    <cfRule type="expression" dxfId="150" priority="26">
      <formula>$L$53=""</formula>
    </cfRule>
  </conditionalFormatting>
  <conditionalFormatting sqref="N54:V54">
    <cfRule type="expression" dxfId="149" priority="25" stopIfTrue="1">
      <formula>$N$54=""</formula>
    </cfRule>
  </conditionalFormatting>
  <conditionalFormatting sqref="Y54:AG54">
    <cfRule type="expression" dxfId="148" priority="24" stopIfTrue="1">
      <formula>$Y$54=""</formula>
    </cfRule>
  </conditionalFormatting>
  <conditionalFormatting sqref="AJ54:AR54">
    <cfRule type="expression" dxfId="147" priority="23" stopIfTrue="1">
      <formula>$AJ$54=""</formula>
    </cfRule>
  </conditionalFormatting>
  <conditionalFormatting sqref="BD11:BH11">
    <cfRule type="expression" dxfId="146" priority="22" stopIfTrue="1">
      <formula>$BD$11=""</formula>
    </cfRule>
  </conditionalFormatting>
  <conditionalFormatting sqref="BK11:BO11">
    <cfRule type="expression" dxfId="145" priority="21" stopIfTrue="1">
      <formula>$BK$11=""</formula>
    </cfRule>
  </conditionalFormatting>
  <conditionalFormatting sqref="BT5:BX5">
    <cfRule type="expression" dxfId="144" priority="17">
      <formula>$BT$5=""</formula>
    </cfRule>
  </conditionalFormatting>
  <conditionalFormatting sqref="AP59:AU59">
    <cfRule type="expression" dxfId="143" priority="14">
      <formula>$AP$59=""</formula>
    </cfRule>
  </conditionalFormatting>
  <conditionalFormatting sqref="BA59:BF59">
    <cfRule type="expression" dxfId="142" priority="13">
      <formula>$BA$59=""</formula>
    </cfRule>
  </conditionalFormatting>
  <conditionalFormatting sqref="Y59:AJ59">
    <cfRule type="expression" dxfId="141" priority="12">
      <formula>$Y$59=""</formula>
    </cfRule>
  </conditionalFormatting>
  <conditionalFormatting sqref="Y67:AA67">
    <cfRule type="expression" dxfId="140" priority="10">
      <formula>AND(NOT($Y$67="■"),NOT($AK$67="■"),NOT($AX$67="■"))</formula>
    </cfRule>
  </conditionalFormatting>
  <conditionalFormatting sqref="AK67:AM67">
    <cfRule type="expression" dxfId="139" priority="9">
      <formula>AND(NOT($Y$67="■"),NOT($AK$67="■"),NOT($AX$67="■"))</formula>
    </cfRule>
  </conditionalFormatting>
  <conditionalFormatting sqref="AX67:AZ67">
    <cfRule type="expression" dxfId="138" priority="8">
      <formula>AND(NOT($Y$67="■"),NOT($AK$67="■"),NOT($AX$67="■"))</formula>
    </cfRule>
  </conditionalFormatting>
  <conditionalFormatting sqref="C84:E84">
    <cfRule type="cellIs" dxfId="137" priority="7" operator="notEqual">
      <formula>"■"</formula>
    </cfRule>
  </conditionalFormatting>
  <conditionalFormatting sqref="L34:P34">
    <cfRule type="expression" dxfId="136" priority="6">
      <formula>$L$34=""</formula>
    </cfRule>
  </conditionalFormatting>
  <conditionalFormatting sqref="T34:X34">
    <cfRule type="expression" dxfId="135" priority="5">
      <formula>$T$34=""</formula>
    </cfRule>
  </conditionalFormatting>
  <conditionalFormatting sqref="BC34">
    <cfRule type="expression" dxfId="134" priority="4">
      <formula>$BC$34=""</formula>
    </cfRule>
  </conditionalFormatting>
  <conditionalFormatting sqref="BN34">
    <cfRule type="expression" dxfId="133" priority="3">
      <formula>$BN$34=""</formula>
    </cfRule>
  </conditionalFormatting>
  <conditionalFormatting sqref="C34:H34">
    <cfRule type="expression" dxfId="132" priority="2">
      <formula>$C$34=""</formula>
    </cfRule>
  </conditionalFormatting>
  <conditionalFormatting sqref="CA2:CL2">
    <cfRule type="expression" dxfId="131" priority="1">
      <formula>$CA$2=""</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textLength" operator="equal" allowBlank="1" showInputMessage="1" showErrorMessage="1" error="西暦4桁で記入してください。" sqref="Y59:AJ59 C34:H34" xr:uid="{72FFBACC-ACA6-4C68-B10F-377373B35DEE}">
      <formula1>4</formula1>
    </dataValidation>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L34:P34" xr:uid="{60B41F03-767E-414D-806E-CE89B7745BBA}">
      <formula1>"1,2,3,4,5,6,7,8,9,10,11,12"</formula1>
    </dataValidation>
    <dataValidation type="list" showInputMessage="1" showErrorMessage="1" sqref="T34:X34" xr:uid="{F51CC817-1EEB-4DD4-8831-83E96AC45284}">
      <formula1>"1,2,3,4,5,6,7,8,9,10,11,12,13,14,15,16,17,18,19,20,21,22,23,24,25,26,27,28,29,30,31"</formula1>
    </dataValidation>
    <dataValidation type="custom" imeMode="disabled" allowBlank="1" showInputMessage="1" showErrorMessage="1" error="入力された桁数が不正です。_x000a_3ケタの数字を入力してください。" sqref="BN34:BS34" xr:uid="{1A9ACAE9-4B90-456B-8B69-0E76D2E00E1D}">
      <formula1>AND(LENB(BN34)=3, ISNUMBER(VALUE(BN34)))</formula1>
    </dataValidation>
    <dataValidation type="textLength" imeMode="disabled" operator="equal" allowBlank="1" showInputMessage="1" showErrorMessage="1" error="西暦4桁で記入してください。" sqref="BT5:BX5" xr:uid="{E4AB1AF6-C8C3-4213-9F07-79FA09D7AA20}">
      <formula1>4</formula1>
    </dataValidation>
    <dataValidation type="custom" imeMode="disabled" operator="equal" allowBlank="1" showInputMessage="1" showErrorMessage="1" error="入力された桁数が不正です。_x000a_4ケタの数字を入力してください。" sqref="BC34:BJ34" xr:uid="{9480187B-AACD-4840-AE84-AB2AFB60BFC7}">
      <formula1>AND(LENB(BC34)=4, ISNUMBER(VALUE(BC34)))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56"/>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82" ht="18.75" customHeight="1">
      <c r="A1" s="266" t="s">
        <v>226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7" t="str">
        <f>'様式第8｜完了実績報告書'!$BZ$2</f>
        <v>事業番号</v>
      </c>
      <c r="AW1" s="542">
        <f>'様式第8｜完了実績報告書'!$CA$2</f>
        <v>0</v>
      </c>
      <c r="AX1" s="542"/>
      <c r="AY1" s="542"/>
      <c r="AZ1" s="542"/>
      <c r="BA1" s="542"/>
      <c r="BB1" s="542"/>
      <c r="BC1" s="27"/>
    </row>
    <row r="2" spans="1:82" s="1" customFormat="1" ht="18.75" customHeight="1">
      <c r="B2" s="2"/>
      <c r="C2" s="2"/>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82" ht="30" customHeight="1">
      <c r="A3" s="465" t="s">
        <v>54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7"/>
    </row>
    <row r="4" spans="1:82" s="23" customFormat="1" ht="39.65" customHeight="1">
      <c r="B4" s="328" t="s">
        <v>108</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row>
    <row r="5" spans="1:82" s="162" customFormat="1" ht="32.25" customHeight="1">
      <c r="B5" s="175" t="s">
        <v>128</v>
      </c>
      <c r="C5" s="176"/>
      <c r="D5" s="237"/>
      <c r="E5" s="237"/>
      <c r="F5" s="237"/>
      <c r="G5" s="237"/>
      <c r="H5" s="237"/>
      <c r="I5" s="237"/>
      <c r="J5" s="237"/>
      <c r="K5" s="237"/>
      <c r="L5" s="237"/>
      <c r="M5" s="178"/>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179"/>
      <c r="BC5" s="179"/>
      <c r="BD5" s="160"/>
      <c r="BE5" s="160"/>
    </row>
    <row r="6" spans="1:82" s="162" customFormat="1" ht="28.5" customHeight="1">
      <c r="B6" s="468" t="s">
        <v>129</v>
      </c>
      <c r="C6" s="468"/>
      <c r="D6" s="468"/>
      <c r="E6" s="468"/>
      <c r="F6" s="468"/>
      <c r="G6" s="468"/>
      <c r="H6" s="468"/>
      <c r="I6" s="468"/>
      <c r="J6" s="468"/>
      <c r="K6" s="468"/>
      <c r="L6" s="468"/>
      <c r="M6" s="160"/>
      <c r="N6" s="469"/>
      <c r="O6" s="469"/>
      <c r="P6" s="469"/>
      <c r="Q6" s="469"/>
      <c r="R6" s="469"/>
      <c r="S6" s="469"/>
      <c r="T6" s="469"/>
      <c r="U6" s="469"/>
      <c r="V6" s="469"/>
      <c r="W6" s="163" t="s">
        <v>130</v>
      </c>
      <c r="X6" s="165" t="s">
        <v>55</v>
      </c>
      <c r="Y6" s="163"/>
      <c r="Z6" s="164"/>
      <c r="AA6" s="164"/>
      <c r="AB6" s="164"/>
      <c r="AC6" s="164"/>
      <c r="AD6" s="164"/>
      <c r="AE6" s="164"/>
      <c r="AF6" s="164"/>
      <c r="AG6" s="164"/>
      <c r="AH6" s="164"/>
      <c r="AI6" s="160"/>
      <c r="AJ6" s="160"/>
      <c r="AK6" s="160"/>
      <c r="AL6" s="160"/>
      <c r="AM6" s="160"/>
      <c r="AN6" s="160"/>
      <c r="AO6" s="160"/>
      <c r="AP6" s="160"/>
      <c r="AQ6" s="160"/>
      <c r="AR6" s="160"/>
      <c r="AS6" s="160"/>
      <c r="AT6" s="160"/>
      <c r="AU6" s="160"/>
      <c r="AV6" s="160"/>
      <c r="AW6" s="160"/>
      <c r="AX6" s="160"/>
      <c r="AY6" s="160"/>
      <c r="AZ6" s="160"/>
      <c r="BA6" s="160"/>
      <c r="BB6" s="160"/>
      <c r="BC6" s="160"/>
    </row>
    <row r="7" spans="1:82" s="162" customFormat="1" ht="19.5" customHeight="1">
      <c r="B7" s="182"/>
      <c r="C7" s="182"/>
      <c r="D7" s="177"/>
      <c r="E7" s="177"/>
      <c r="F7" s="177"/>
      <c r="G7" s="177"/>
      <c r="H7" s="177"/>
      <c r="I7" s="177"/>
      <c r="J7" s="177"/>
      <c r="K7" s="177"/>
      <c r="L7" s="177"/>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5"/>
      <c r="AL7" s="160"/>
      <c r="AM7" s="160"/>
      <c r="AN7" s="160"/>
      <c r="AO7" s="160"/>
      <c r="AP7" s="160"/>
      <c r="AQ7" s="160"/>
      <c r="AR7" s="160"/>
      <c r="AS7" s="160"/>
      <c r="AT7" s="160"/>
      <c r="AU7" s="160"/>
      <c r="AX7" s="160"/>
      <c r="AY7" s="160"/>
      <c r="AZ7" s="160"/>
      <c r="BA7" s="160"/>
      <c r="BB7" s="160"/>
      <c r="BC7" s="160"/>
      <c r="BD7" s="160"/>
      <c r="BE7" s="160"/>
    </row>
    <row r="8" spans="1:82" s="162" customFormat="1" ht="28.5" customHeight="1">
      <c r="B8" s="468" t="s">
        <v>131</v>
      </c>
      <c r="C8" s="468"/>
      <c r="D8" s="468"/>
      <c r="E8" s="468"/>
      <c r="F8" s="468"/>
      <c r="G8" s="468"/>
      <c r="H8" s="468"/>
      <c r="I8" s="468"/>
      <c r="J8" s="468"/>
      <c r="K8" s="468"/>
      <c r="L8" s="468"/>
      <c r="M8" s="160"/>
      <c r="N8" s="470" t="s">
        <v>132</v>
      </c>
      <c r="O8" s="470"/>
      <c r="P8" s="471"/>
      <c r="Q8" s="471"/>
      <c r="R8" s="471"/>
      <c r="S8" s="471"/>
      <c r="T8" s="471"/>
      <c r="U8" s="236" t="s">
        <v>133</v>
      </c>
      <c r="V8" s="199"/>
      <c r="W8" s="470" t="s">
        <v>134</v>
      </c>
      <c r="X8" s="470"/>
      <c r="Y8" s="472"/>
      <c r="Z8" s="472"/>
      <c r="AA8" s="472"/>
      <c r="AB8" s="472"/>
      <c r="AC8" s="472"/>
      <c r="AD8" s="166" t="s">
        <v>135</v>
      </c>
      <c r="AE8" s="166"/>
      <c r="AF8" s="470" t="s">
        <v>136</v>
      </c>
      <c r="AG8" s="470"/>
      <c r="AH8" s="472"/>
      <c r="AI8" s="472"/>
      <c r="AJ8" s="472"/>
      <c r="AK8" s="472"/>
      <c r="AL8" s="472"/>
      <c r="AM8" s="166" t="s">
        <v>135</v>
      </c>
      <c r="AN8" s="208"/>
      <c r="AO8" s="473" t="s">
        <v>137</v>
      </c>
      <c r="AP8" s="473"/>
      <c r="AQ8" s="471"/>
      <c r="AR8" s="471"/>
      <c r="AS8" s="471"/>
      <c r="AT8" s="471"/>
      <c r="AU8" s="471"/>
      <c r="AV8" s="470" t="s">
        <v>138</v>
      </c>
      <c r="AW8" s="470"/>
      <c r="AX8" s="160"/>
      <c r="AY8" s="160"/>
      <c r="AZ8" s="160"/>
      <c r="BA8" s="160"/>
      <c r="BB8" s="160"/>
      <c r="BC8" s="160"/>
    </row>
    <row r="9" spans="1:82" s="162" customFormat="1" ht="19.5" customHeight="1">
      <c r="B9" s="182"/>
      <c r="C9" s="182"/>
      <c r="D9" s="177"/>
      <c r="E9" s="177"/>
      <c r="F9" s="177"/>
      <c r="G9" s="177"/>
      <c r="H9" s="177"/>
      <c r="I9" s="177"/>
      <c r="J9" s="177"/>
      <c r="K9" s="177"/>
      <c r="L9" s="177"/>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5"/>
      <c r="AL9" s="160"/>
      <c r="AM9" s="160"/>
      <c r="AN9" s="160"/>
      <c r="AO9" s="160"/>
      <c r="AP9" s="160"/>
      <c r="AQ9" s="160"/>
      <c r="AR9" s="160"/>
      <c r="AS9" s="160"/>
      <c r="AT9" s="160"/>
      <c r="AU9" s="160"/>
      <c r="AV9" s="160"/>
      <c r="AW9" s="160"/>
      <c r="AX9" s="160"/>
      <c r="AY9" s="160"/>
      <c r="AZ9" s="160"/>
      <c r="BA9" s="160"/>
      <c r="BB9" s="160"/>
      <c r="BC9" s="160"/>
      <c r="BD9" s="160"/>
      <c r="BE9" s="160"/>
    </row>
    <row r="10" spans="1:82" s="162" customFormat="1" ht="28.5" customHeight="1">
      <c r="B10" s="475" t="s">
        <v>184</v>
      </c>
      <c r="C10" s="475"/>
      <c r="D10" s="475"/>
      <c r="E10" s="475"/>
      <c r="F10" s="475"/>
      <c r="G10" s="475"/>
      <c r="H10" s="475"/>
      <c r="I10" s="475"/>
      <c r="J10" s="475"/>
      <c r="K10" s="475"/>
      <c r="L10" s="475"/>
      <c r="M10" s="171"/>
      <c r="N10" s="469"/>
      <c r="O10" s="469"/>
      <c r="P10" s="469"/>
      <c r="Q10" s="469"/>
      <c r="R10" s="469"/>
      <c r="S10" s="469"/>
      <c r="T10" s="469"/>
      <c r="U10" s="469"/>
      <c r="V10" s="469"/>
      <c r="W10" s="163" t="s">
        <v>130</v>
      </c>
      <c r="X10" s="165" t="s">
        <v>55</v>
      </c>
      <c r="Y10" s="164"/>
      <c r="Z10" s="164"/>
      <c r="AA10" s="164"/>
      <c r="AB10" s="164"/>
      <c r="AC10" s="164"/>
      <c r="AD10" s="164"/>
      <c r="AE10" s="164"/>
      <c r="AF10" s="164"/>
      <c r="AG10" s="164"/>
      <c r="AH10" s="164"/>
      <c r="AI10" s="160"/>
      <c r="AJ10" s="160"/>
      <c r="AK10" s="165"/>
      <c r="AL10" s="165"/>
      <c r="AM10" s="165"/>
      <c r="AN10" s="165"/>
      <c r="AO10" s="165"/>
      <c r="AP10" s="165"/>
      <c r="AQ10" s="165"/>
      <c r="AR10" s="165"/>
      <c r="AS10" s="165"/>
      <c r="AT10" s="165"/>
      <c r="AU10" s="165"/>
      <c r="AV10" s="165"/>
      <c r="AW10" s="163"/>
      <c r="AX10" s="165"/>
      <c r="AY10" s="160"/>
      <c r="AZ10" s="160"/>
      <c r="BA10" s="160"/>
    </row>
    <row r="11" spans="1:82" s="162" customFormat="1" ht="19.5" customHeight="1">
      <c r="B11" s="182"/>
      <c r="C11" s="182"/>
      <c r="D11" s="177"/>
      <c r="E11" s="177"/>
      <c r="F11" s="177"/>
      <c r="G11" s="177"/>
      <c r="H11" s="177"/>
      <c r="I11" s="177"/>
      <c r="J11" s="177"/>
      <c r="K11" s="177"/>
      <c r="L11" s="177"/>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5"/>
      <c r="AL11" s="160"/>
      <c r="AM11" s="160"/>
      <c r="AN11" s="160"/>
      <c r="AO11" s="160"/>
      <c r="AP11" s="160"/>
      <c r="AQ11" s="160"/>
      <c r="AR11" s="160"/>
      <c r="AS11" s="160"/>
      <c r="AT11" s="160"/>
      <c r="AU11" s="160"/>
      <c r="AV11" s="160"/>
      <c r="AW11" s="160"/>
      <c r="AX11" s="160"/>
      <c r="AY11" s="160"/>
      <c r="AZ11" s="160"/>
      <c r="BA11" s="160"/>
      <c r="BB11" s="160"/>
      <c r="BC11" s="160"/>
      <c r="BD11" s="160"/>
      <c r="BE11" s="160"/>
    </row>
    <row r="12" spans="1:82" s="162" customFormat="1" ht="28.5" customHeight="1">
      <c r="B12" s="468" t="s">
        <v>139</v>
      </c>
      <c r="C12" s="468"/>
      <c r="D12" s="468"/>
      <c r="E12" s="468"/>
      <c r="F12" s="468"/>
      <c r="G12" s="468"/>
      <c r="H12" s="468"/>
      <c r="I12" s="468"/>
      <c r="J12" s="468"/>
      <c r="K12" s="468"/>
      <c r="L12" s="468"/>
      <c r="M12" s="160"/>
      <c r="N12" s="476" t="str">
        <f>IF(OR(N6="",N10=""),"",ROUNDDOWN(N10/N6*100,0))</f>
        <v/>
      </c>
      <c r="O12" s="476"/>
      <c r="P12" s="476"/>
      <c r="Q12" s="476"/>
      <c r="R12" s="476"/>
      <c r="S12" s="476"/>
      <c r="T12" s="476"/>
      <c r="U12" s="476"/>
      <c r="V12" s="476"/>
      <c r="W12" s="163" t="s">
        <v>140</v>
      </c>
      <c r="X12" s="165" t="s">
        <v>113</v>
      </c>
      <c r="Y12" s="164"/>
      <c r="Z12" s="164"/>
      <c r="AA12" s="164"/>
      <c r="AB12" s="164"/>
      <c r="AC12" s="164"/>
      <c r="AD12" s="164"/>
      <c r="AE12" s="164"/>
      <c r="AF12" s="164"/>
      <c r="AG12" s="164"/>
      <c r="AH12" s="164"/>
      <c r="AI12" s="160"/>
      <c r="AJ12" s="160"/>
      <c r="AK12" s="160"/>
      <c r="AL12" s="160"/>
      <c r="AM12" s="160"/>
      <c r="AN12" s="160"/>
      <c r="AO12" s="160"/>
      <c r="AP12" s="160"/>
      <c r="AQ12" s="160"/>
      <c r="AR12" s="160"/>
      <c r="AS12" s="160"/>
      <c r="AT12" s="160"/>
      <c r="AU12" s="160"/>
      <c r="AV12" s="160"/>
      <c r="AW12" s="163"/>
      <c r="AX12" s="165"/>
      <c r="AY12" s="160"/>
      <c r="AZ12" s="160"/>
      <c r="BA12" s="160"/>
    </row>
    <row r="13" spans="1:82" s="162" customFormat="1" ht="19.5" customHeight="1">
      <c r="B13" s="181"/>
      <c r="C13" s="181"/>
      <c r="D13" s="177"/>
      <c r="E13" s="177"/>
      <c r="F13" s="177"/>
      <c r="G13" s="177"/>
      <c r="H13" s="177"/>
      <c r="I13" s="177"/>
      <c r="J13" s="177"/>
      <c r="K13" s="177"/>
      <c r="L13" s="177"/>
      <c r="M13" s="160"/>
      <c r="N13" s="164"/>
      <c r="O13" s="164"/>
      <c r="P13" s="164"/>
      <c r="Q13" s="164"/>
      <c r="R13" s="164"/>
      <c r="S13" s="164"/>
      <c r="T13" s="164"/>
      <c r="U13" s="164"/>
      <c r="V13" s="164"/>
      <c r="W13" s="164"/>
      <c r="X13" s="164"/>
      <c r="Y13" s="164"/>
      <c r="Z13" s="164"/>
      <c r="AA13" s="164"/>
      <c r="AB13" s="164"/>
      <c r="AC13" s="164"/>
      <c r="AD13" s="164"/>
      <c r="AE13" s="164"/>
      <c r="AF13" s="164"/>
      <c r="AG13" s="164"/>
      <c r="AH13" s="164"/>
      <c r="AI13" s="160"/>
      <c r="AJ13" s="160"/>
      <c r="AK13" s="160"/>
      <c r="AL13" s="160"/>
      <c r="AM13" s="160"/>
      <c r="AN13" s="160"/>
      <c r="AO13" s="160"/>
      <c r="AP13" s="160"/>
      <c r="AQ13" s="160"/>
      <c r="AR13" s="160"/>
      <c r="AS13" s="160"/>
      <c r="AT13" s="160"/>
      <c r="AU13" s="160"/>
      <c r="AV13" s="160"/>
      <c r="AW13" s="163"/>
      <c r="AX13" s="165"/>
      <c r="AY13" s="160"/>
      <c r="AZ13" s="160"/>
      <c r="BA13" s="160"/>
    </row>
    <row r="14" spans="1:82" s="162" customFormat="1" ht="28.5" customHeight="1">
      <c r="B14" s="468" t="s">
        <v>141</v>
      </c>
      <c r="C14" s="468"/>
      <c r="D14" s="468"/>
      <c r="E14" s="468"/>
      <c r="F14" s="468"/>
      <c r="G14" s="468"/>
      <c r="H14" s="468"/>
      <c r="I14" s="468"/>
      <c r="J14" s="468"/>
      <c r="K14" s="468"/>
      <c r="L14" s="468"/>
      <c r="M14" s="160"/>
      <c r="N14" s="477"/>
      <c r="O14" s="477"/>
      <c r="P14" s="477"/>
      <c r="Q14" s="477"/>
      <c r="R14" s="30"/>
      <c r="S14" s="164"/>
      <c r="T14" s="164"/>
      <c r="U14" s="468" t="s">
        <v>1</v>
      </c>
      <c r="V14" s="468"/>
      <c r="W14" s="468"/>
      <c r="X14" s="468"/>
      <c r="Y14" s="468"/>
      <c r="Z14" s="468"/>
      <c r="AA14" s="468"/>
      <c r="AB14" s="478"/>
      <c r="AC14" s="478"/>
      <c r="AD14" s="478"/>
      <c r="AE14" s="478"/>
      <c r="AF14" s="164"/>
      <c r="AG14" s="164"/>
      <c r="AH14" s="164"/>
      <c r="AI14" s="468" t="s">
        <v>278</v>
      </c>
      <c r="AJ14" s="468"/>
      <c r="AK14" s="468"/>
      <c r="AL14" s="468"/>
      <c r="AM14" s="468"/>
      <c r="AN14" s="468"/>
      <c r="AO14" s="468"/>
      <c r="AP14" s="468"/>
      <c r="AQ14" s="468"/>
      <c r="AR14" s="468"/>
      <c r="AS14" s="479"/>
      <c r="AT14" s="479"/>
      <c r="AU14" s="479"/>
      <c r="AV14" s="479"/>
      <c r="AW14" s="160"/>
      <c r="AX14" s="160"/>
      <c r="AY14" s="160"/>
      <c r="AZ14" s="160"/>
      <c r="BA14" s="160"/>
      <c r="BB14" s="160"/>
      <c r="BC14" s="160"/>
      <c r="BD14" s="160"/>
      <c r="BE14" s="160"/>
    </row>
    <row r="15" spans="1:82" s="162" customFormat="1" ht="19.5" customHeight="1">
      <c r="B15" s="181"/>
      <c r="C15" s="181"/>
      <c r="D15" s="177"/>
      <c r="E15" s="177"/>
      <c r="F15" s="177"/>
      <c r="G15" s="177"/>
      <c r="H15" s="177"/>
      <c r="I15" s="177"/>
      <c r="J15" s="177"/>
      <c r="K15" s="177"/>
      <c r="L15" s="177"/>
      <c r="M15" s="160"/>
      <c r="N15" s="164"/>
      <c r="O15" s="164"/>
      <c r="P15" s="164"/>
      <c r="Q15" s="164"/>
      <c r="R15" s="164"/>
      <c r="S15" s="164"/>
      <c r="T15" s="164"/>
      <c r="U15" s="164"/>
      <c r="V15" s="164"/>
      <c r="W15" s="164"/>
      <c r="X15" s="164"/>
      <c r="Y15" s="164"/>
      <c r="Z15" s="164"/>
      <c r="AA15" s="164"/>
      <c r="AB15" s="164"/>
      <c r="AC15" s="164"/>
      <c r="AD15" s="164"/>
      <c r="AE15" s="164"/>
      <c r="AF15" s="164"/>
      <c r="AG15" s="164"/>
      <c r="AH15" s="164"/>
      <c r="AI15" s="160"/>
      <c r="AJ15" s="160"/>
      <c r="AK15" s="167"/>
      <c r="AL15" s="168"/>
      <c r="AM15" s="168"/>
      <c r="AN15" s="169"/>
      <c r="AO15" s="169"/>
      <c r="AP15" s="169"/>
      <c r="AQ15" s="169"/>
      <c r="AR15" s="169"/>
      <c r="AS15" s="168"/>
      <c r="AT15" s="163"/>
      <c r="AU15" s="165"/>
      <c r="AV15" s="163"/>
      <c r="AW15" s="163"/>
      <c r="AX15" s="165"/>
      <c r="AY15" s="160"/>
      <c r="AZ15" s="160"/>
      <c r="BA15" s="160"/>
      <c r="BD15" s="474"/>
      <c r="BE15" s="474"/>
      <c r="BF15" s="474"/>
      <c r="BG15" s="474"/>
      <c r="BH15" s="474"/>
      <c r="BI15" s="474"/>
    </row>
    <row r="16" spans="1:82" s="57" customFormat="1" ht="19.5" customHeight="1" thickBot="1">
      <c r="B16" s="176"/>
      <c r="C16" s="178"/>
      <c r="D16" s="178"/>
      <c r="E16" s="178"/>
      <c r="F16" s="178"/>
      <c r="G16" s="178"/>
      <c r="H16" s="178"/>
      <c r="I16" s="178"/>
      <c r="J16" s="178"/>
      <c r="K16" s="178"/>
      <c r="L16" s="178"/>
      <c r="N16" s="160"/>
      <c r="O16" s="170"/>
      <c r="P16" s="170"/>
      <c r="Q16" s="160"/>
      <c r="R16" s="160"/>
      <c r="S16" s="160"/>
      <c r="T16" s="160"/>
      <c r="U16" s="160"/>
      <c r="V16" s="160"/>
      <c r="W16" s="160"/>
      <c r="X16" s="160"/>
      <c r="Y16" s="160"/>
      <c r="Z16" s="160"/>
      <c r="AA16" s="160"/>
      <c r="AB16" s="160"/>
      <c r="AC16" s="160"/>
      <c r="AD16" s="160"/>
      <c r="AE16" s="160"/>
      <c r="AF16" s="160"/>
      <c r="AG16" s="160"/>
      <c r="AH16" s="160"/>
      <c r="AI16" s="161"/>
      <c r="AJ16" s="161"/>
      <c r="AK16" s="160"/>
      <c r="AL16" s="161"/>
      <c r="AM16" s="161"/>
      <c r="AN16" s="161"/>
      <c r="AO16" s="161"/>
      <c r="AP16" s="161"/>
      <c r="AQ16" s="161"/>
      <c r="AR16" s="161"/>
      <c r="AS16" s="161"/>
      <c r="AT16" s="161"/>
      <c r="AU16" s="161"/>
      <c r="AV16" s="161"/>
      <c r="AW16" s="161"/>
      <c r="AX16" s="161"/>
      <c r="AY16" s="161"/>
      <c r="AZ16" s="161"/>
      <c r="BA16" s="161"/>
      <c r="BB16" s="161"/>
      <c r="BC16" s="161"/>
      <c r="BD16" s="160"/>
      <c r="CD16" s="162"/>
    </row>
    <row r="17" spans="1:82" s="57" customFormat="1" ht="18.75" customHeight="1">
      <c r="A17" s="189"/>
      <c r="B17" s="190"/>
      <c r="C17" s="191"/>
      <c r="D17" s="191"/>
      <c r="E17" s="191"/>
      <c r="F17" s="191"/>
      <c r="G17" s="191"/>
      <c r="H17" s="191"/>
      <c r="I17" s="191"/>
      <c r="J17" s="191"/>
      <c r="K17" s="191"/>
      <c r="L17" s="191"/>
      <c r="M17" s="189"/>
      <c r="N17" s="192"/>
      <c r="O17" s="193"/>
      <c r="P17" s="193"/>
      <c r="Q17" s="192"/>
      <c r="R17" s="192"/>
      <c r="S17" s="192"/>
      <c r="T17" s="192"/>
      <c r="U17" s="192"/>
      <c r="V17" s="192"/>
      <c r="W17" s="192"/>
      <c r="X17" s="192"/>
      <c r="Y17" s="192"/>
      <c r="Z17" s="192"/>
      <c r="AA17" s="192"/>
      <c r="AB17" s="192"/>
      <c r="AC17" s="192"/>
      <c r="AD17" s="192"/>
      <c r="AE17" s="192"/>
      <c r="AF17" s="192"/>
      <c r="AG17" s="192"/>
      <c r="AH17" s="192"/>
      <c r="AI17" s="194"/>
      <c r="AJ17" s="194"/>
      <c r="AK17" s="192"/>
      <c r="AL17" s="194"/>
      <c r="AM17" s="194"/>
      <c r="AN17" s="194"/>
      <c r="AO17" s="194"/>
      <c r="AP17" s="194"/>
      <c r="AQ17" s="194"/>
      <c r="AR17" s="194"/>
      <c r="AS17" s="194"/>
      <c r="AT17" s="194"/>
      <c r="AU17" s="194"/>
      <c r="AV17" s="194"/>
      <c r="AW17" s="194"/>
      <c r="AX17" s="194"/>
      <c r="AY17" s="194"/>
      <c r="AZ17" s="194"/>
      <c r="BA17" s="194"/>
      <c r="BB17" s="194"/>
      <c r="BC17" s="194"/>
      <c r="BD17" s="160"/>
      <c r="CD17" s="162"/>
    </row>
    <row r="18" spans="1:82" s="57" customFormat="1" ht="18.75" customHeight="1">
      <c r="B18" s="176"/>
      <c r="C18" s="178"/>
      <c r="D18" s="178"/>
      <c r="E18" s="178"/>
      <c r="F18" s="178"/>
      <c r="G18" s="178"/>
      <c r="H18" s="178"/>
      <c r="I18" s="178"/>
      <c r="J18" s="178"/>
      <c r="K18" s="178"/>
      <c r="L18" s="178"/>
      <c r="N18" s="160"/>
      <c r="O18" s="170"/>
      <c r="P18" s="170"/>
      <c r="Q18" s="160"/>
      <c r="R18" s="160"/>
      <c r="S18" s="160"/>
      <c r="T18" s="160"/>
      <c r="U18" s="160"/>
      <c r="V18" s="160"/>
      <c r="W18" s="160"/>
      <c r="X18" s="160"/>
      <c r="Y18" s="160"/>
      <c r="Z18" s="160"/>
      <c r="AA18" s="160"/>
      <c r="AB18" s="160"/>
      <c r="AC18" s="160"/>
      <c r="AD18" s="160"/>
      <c r="AE18" s="160"/>
      <c r="AF18" s="160"/>
      <c r="AG18" s="160"/>
      <c r="AH18" s="160"/>
      <c r="AI18" s="302"/>
      <c r="AJ18" s="302"/>
      <c r="AK18" s="160"/>
      <c r="AL18" s="302"/>
      <c r="AM18" s="302"/>
      <c r="AN18" s="302"/>
      <c r="AO18" s="302"/>
      <c r="AP18" s="302"/>
      <c r="AQ18" s="302"/>
      <c r="AR18" s="302"/>
      <c r="AS18" s="302"/>
      <c r="AT18" s="302"/>
      <c r="AU18" s="302"/>
      <c r="AV18" s="302"/>
      <c r="AW18" s="302"/>
      <c r="AX18" s="302"/>
      <c r="AY18" s="302"/>
      <c r="AZ18" s="302"/>
      <c r="BA18" s="302"/>
      <c r="BB18" s="302"/>
      <c r="BC18" s="302"/>
      <c r="BD18" s="160"/>
      <c r="CD18" s="162"/>
    </row>
    <row r="19" spans="1:82" ht="21">
      <c r="B19" s="175" t="s">
        <v>299</v>
      </c>
      <c r="C19" s="175"/>
      <c r="D19" s="183"/>
      <c r="E19" s="183"/>
      <c r="F19" s="183"/>
      <c r="G19" s="183"/>
      <c r="H19" s="183"/>
      <c r="I19" s="183"/>
      <c r="J19" s="183"/>
      <c r="K19" s="183"/>
      <c r="L19" s="183"/>
      <c r="M19" s="4"/>
      <c r="N19" s="4"/>
      <c r="O19" s="4"/>
      <c r="P19" s="4"/>
      <c r="Q19" s="4"/>
      <c r="R19" s="4"/>
      <c r="S19" s="4"/>
      <c r="T19" s="4"/>
      <c r="U19" s="4"/>
      <c r="V19" s="4"/>
      <c r="W19" s="4"/>
      <c r="X19" s="4"/>
      <c r="Y19" s="4"/>
      <c r="Z19" s="4"/>
      <c r="AA19" s="4"/>
      <c r="AB19" s="4"/>
      <c r="AC19" s="4"/>
      <c r="AD19" s="4"/>
      <c r="AE19" s="4"/>
      <c r="AF19" s="4"/>
      <c r="AG19" s="4"/>
      <c r="AH19" s="4"/>
      <c r="AI19" s="4"/>
      <c r="AJ19" s="4"/>
      <c r="AK19" s="4"/>
      <c r="AL19" s="10"/>
      <c r="AM19" s="10"/>
      <c r="AN19" s="10"/>
      <c r="AO19" s="11"/>
      <c r="AP19" s="11"/>
      <c r="AQ19" s="11"/>
      <c r="AR19" s="11"/>
      <c r="AS19" s="11"/>
      <c r="AT19" s="11"/>
      <c r="AU19" s="11"/>
      <c r="AV19" s="11"/>
      <c r="AW19" s="12"/>
      <c r="AX19" s="12"/>
      <c r="AY19" s="4"/>
      <c r="AZ19" s="4"/>
      <c r="BA19" s="8"/>
      <c r="BB19" s="8"/>
      <c r="BC19" s="8"/>
    </row>
    <row r="20" spans="1:82" ht="18" customHeight="1">
      <c r="B20" s="61" t="s">
        <v>103</v>
      </c>
      <c r="C20" s="61"/>
      <c r="D20" s="4"/>
      <c r="E20" s="4"/>
      <c r="F20" s="4"/>
      <c r="G20" s="4"/>
      <c r="H20" s="4"/>
      <c r="I20" s="4"/>
      <c r="J20" s="4"/>
      <c r="K20" s="4"/>
      <c r="L20" s="4"/>
      <c r="M20" s="4"/>
      <c r="N20" s="4"/>
      <c r="O20" s="4"/>
      <c r="P20" s="4"/>
      <c r="Q20" s="4"/>
      <c r="R20" s="32"/>
      <c r="S20" s="32"/>
      <c r="T20" s="32"/>
      <c r="U20" s="32"/>
      <c r="V20" s="32"/>
      <c r="W20" s="32"/>
      <c r="X20" s="32"/>
      <c r="Y20" s="32"/>
      <c r="Z20" s="32"/>
      <c r="AA20" s="32"/>
      <c r="AB20" s="32"/>
      <c r="AC20" s="32"/>
      <c r="AD20" s="32"/>
      <c r="AE20" s="32"/>
      <c r="AF20" s="32"/>
      <c r="AG20" s="32"/>
      <c r="AH20" s="32"/>
      <c r="AI20" s="32"/>
      <c r="AJ20" s="44"/>
      <c r="AK20" s="23"/>
      <c r="AL20" s="7"/>
      <c r="AM20" s="7"/>
      <c r="AN20" s="7"/>
      <c r="AO20" s="32"/>
      <c r="AP20" s="32"/>
      <c r="AQ20" s="32"/>
      <c r="AR20" s="32"/>
      <c r="AS20" s="32"/>
      <c r="AT20" s="32"/>
      <c r="AU20" s="32"/>
      <c r="AV20" s="32"/>
      <c r="AW20" s="32"/>
      <c r="AX20" s="32"/>
      <c r="AY20" s="32"/>
      <c r="AZ20" s="32"/>
      <c r="BA20" s="32"/>
      <c r="BB20" s="32"/>
      <c r="BC20" s="32"/>
    </row>
    <row r="21" spans="1:82" ht="18" customHeight="1">
      <c r="B21" s="61"/>
      <c r="C21" s="61"/>
      <c r="D21" s="4"/>
      <c r="E21" s="4"/>
      <c r="F21" s="4"/>
      <c r="G21" s="4"/>
      <c r="H21" s="4"/>
      <c r="I21" s="4"/>
      <c r="J21" s="4"/>
      <c r="K21" s="4"/>
      <c r="L21" s="4"/>
      <c r="M21" s="4"/>
      <c r="N21" s="4"/>
      <c r="O21" s="4"/>
      <c r="P21" s="4"/>
      <c r="Q21" s="4"/>
      <c r="R21" s="32"/>
      <c r="S21" s="32"/>
      <c r="T21" s="32"/>
      <c r="U21" s="32"/>
      <c r="V21" s="32"/>
      <c r="W21" s="32"/>
      <c r="X21" s="32"/>
      <c r="Y21" s="32"/>
      <c r="Z21" s="32"/>
      <c r="AA21" s="32"/>
      <c r="AB21" s="32"/>
      <c r="AC21" s="32"/>
      <c r="AD21" s="32"/>
      <c r="AE21" s="32"/>
      <c r="AF21" s="32"/>
      <c r="AG21" s="32"/>
      <c r="AH21" s="32"/>
      <c r="AI21" s="32"/>
      <c r="AJ21" s="44"/>
      <c r="AK21" s="23"/>
      <c r="AL21" s="7"/>
      <c r="AM21" s="7"/>
      <c r="AN21" s="7"/>
      <c r="AO21" s="32"/>
      <c r="AP21" s="32"/>
      <c r="AQ21" s="32"/>
      <c r="AR21" s="32"/>
      <c r="AS21" s="32"/>
      <c r="AT21" s="32"/>
      <c r="AU21" s="32"/>
      <c r="AV21" s="32"/>
      <c r="AW21" s="32"/>
      <c r="AX21" s="32"/>
      <c r="AY21" s="32"/>
      <c r="AZ21" s="32"/>
      <c r="BA21" s="32"/>
      <c r="BB21" s="32"/>
      <c r="BC21" s="32"/>
    </row>
    <row r="22" spans="1:82" ht="27.75" customHeight="1">
      <c r="B22" s="249" t="s">
        <v>143</v>
      </c>
      <c r="C22" s="1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56"/>
      <c r="AN22" s="56"/>
      <c r="AO22" s="43"/>
      <c r="AP22" s="44"/>
      <c r="AQ22" s="32"/>
      <c r="AR22" s="32"/>
      <c r="AS22" s="32"/>
      <c r="AT22" s="32"/>
      <c r="AU22" s="32"/>
      <c r="AV22" s="32"/>
      <c r="AW22" s="32"/>
      <c r="AX22" s="32"/>
      <c r="AY22" s="32"/>
      <c r="AZ22" s="32"/>
      <c r="BA22" s="32"/>
      <c r="BB22" s="32"/>
      <c r="BC22" s="32"/>
      <c r="BE22" s="45"/>
    </row>
    <row r="23" spans="1:82" ht="18" customHeight="1">
      <c r="B23" s="15" t="s">
        <v>119</v>
      </c>
      <c r="C23" s="15"/>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10"/>
      <c r="AM23" s="56"/>
      <c r="AN23" s="56"/>
      <c r="AO23" s="43"/>
      <c r="AP23" s="44"/>
      <c r="AQ23" s="32"/>
      <c r="AR23" s="32"/>
      <c r="AS23" s="32"/>
      <c r="AT23" s="32"/>
      <c r="AU23" s="32"/>
      <c r="AV23" s="32"/>
      <c r="AW23" s="32"/>
      <c r="AX23" s="32"/>
      <c r="AY23" s="32"/>
      <c r="AZ23" s="32"/>
      <c r="BA23" s="32"/>
      <c r="BB23" s="32"/>
      <c r="BC23" s="32"/>
      <c r="BE23" s="45"/>
    </row>
    <row r="24" spans="1:82" ht="45.75" customHeight="1" thickBot="1">
      <c r="B24" s="480" t="s">
        <v>120</v>
      </c>
      <c r="C24" s="481"/>
      <c r="D24" s="481"/>
      <c r="E24" s="481"/>
      <c r="F24" s="481"/>
      <c r="G24" s="481"/>
      <c r="H24" s="481"/>
      <c r="I24" s="481"/>
      <c r="J24" s="481"/>
      <c r="K24" s="481"/>
      <c r="L24" s="481"/>
      <c r="M24" s="481"/>
      <c r="N24" s="481"/>
      <c r="O24" s="481"/>
      <c r="P24" s="481"/>
      <c r="Q24" s="481"/>
      <c r="R24" s="481"/>
      <c r="S24" s="481"/>
      <c r="T24" s="481"/>
      <c r="U24" s="481"/>
      <c r="V24" s="482"/>
      <c r="W24" s="480" t="s">
        <v>144</v>
      </c>
      <c r="X24" s="481"/>
      <c r="Y24" s="481"/>
      <c r="Z24" s="481"/>
      <c r="AA24" s="481"/>
      <c r="AB24" s="481"/>
      <c r="AC24" s="481"/>
      <c r="AD24" s="481"/>
      <c r="AE24" s="481"/>
      <c r="AF24" s="481"/>
      <c r="AG24" s="481"/>
      <c r="AH24" s="481"/>
      <c r="AI24" s="481"/>
      <c r="AJ24" s="481"/>
      <c r="AK24" s="481"/>
      <c r="AL24" s="481"/>
      <c r="AM24" s="482"/>
      <c r="AN24" s="8"/>
      <c r="AO24" s="8"/>
      <c r="AP24" s="32"/>
      <c r="AQ24" s="32"/>
      <c r="AR24" s="32"/>
      <c r="AS24" s="32"/>
      <c r="AT24" s="32"/>
      <c r="AU24" s="32"/>
      <c r="AV24" s="32"/>
      <c r="AW24" s="32"/>
      <c r="AX24" s="32"/>
      <c r="AY24" s="32"/>
      <c r="AZ24" s="32"/>
      <c r="BA24" s="32"/>
      <c r="BB24" s="32"/>
      <c r="BC24" s="32"/>
    </row>
    <row r="25" spans="1:82" ht="54.75" customHeight="1" thickTop="1">
      <c r="B25" s="483" t="s">
        <v>66</v>
      </c>
      <c r="C25" s="484"/>
      <c r="D25" s="484"/>
      <c r="E25" s="484"/>
      <c r="F25" s="484"/>
      <c r="G25" s="484"/>
      <c r="H25" s="484"/>
      <c r="I25" s="484"/>
      <c r="J25" s="484"/>
      <c r="K25" s="484"/>
      <c r="L25" s="484"/>
      <c r="M25" s="484"/>
      <c r="N25" s="484"/>
      <c r="O25" s="484"/>
      <c r="P25" s="484"/>
      <c r="Q25" s="484"/>
      <c r="R25" s="484"/>
      <c r="S25" s="484"/>
      <c r="T25" s="484"/>
      <c r="U25" s="484"/>
      <c r="V25" s="485"/>
      <c r="W25" s="486" t="s">
        <v>15</v>
      </c>
      <c r="X25" s="487"/>
      <c r="Y25" s="488">
        <f>SUM(串刺用【先頭】:串刺用【末尾】!A150)</f>
        <v>0</v>
      </c>
      <c r="Z25" s="489"/>
      <c r="AA25" s="489"/>
      <c r="AB25" s="489"/>
      <c r="AC25" s="489"/>
      <c r="AD25" s="489"/>
      <c r="AE25" s="489"/>
      <c r="AF25" s="489"/>
      <c r="AG25" s="489"/>
      <c r="AH25" s="489"/>
      <c r="AI25" s="489"/>
      <c r="AJ25" s="489"/>
      <c r="AK25" s="489"/>
      <c r="AL25" s="490" t="s">
        <v>0</v>
      </c>
      <c r="AM25" s="491"/>
      <c r="AN25" s="8"/>
      <c r="AO25" s="8"/>
      <c r="AP25" s="32"/>
      <c r="AQ25" s="32"/>
      <c r="AR25" s="32"/>
      <c r="AS25" s="32"/>
      <c r="AT25" s="32"/>
      <c r="AU25" s="32"/>
      <c r="AV25" s="32"/>
      <c r="AW25" s="32"/>
      <c r="AX25" s="32"/>
      <c r="AY25" s="32"/>
      <c r="AZ25" s="32"/>
      <c r="BA25" s="32"/>
      <c r="BB25" s="32"/>
      <c r="BC25" s="32"/>
    </row>
    <row r="26" spans="1:82" ht="54.75" customHeight="1">
      <c r="B26" s="512" t="s">
        <v>67</v>
      </c>
      <c r="C26" s="513"/>
      <c r="D26" s="513"/>
      <c r="E26" s="513"/>
      <c r="F26" s="513"/>
      <c r="G26" s="513"/>
      <c r="H26" s="513"/>
      <c r="I26" s="513"/>
      <c r="J26" s="513"/>
      <c r="K26" s="513"/>
      <c r="L26" s="513"/>
      <c r="M26" s="513"/>
      <c r="N26" s="513"/>
      <c r="O26" s="513"/>
      <c r="P26" s="513"/>
      <c r="Q26" s="513"/>
      <c r="R26" s="513"/>
      <c r="S26" s="513"/>
      <c r="T26" s="513"/>
      <c r="U26" s="513"/>
      <c r="V26" s="514"/>
      <c r="W26" s="515" t="s">
        <v>15</v>
      </c>
      <c r="X26" s="516"/>
      <c r="Y26" s="517">
        <f>SUM(串刺用【先頭】:串刺用【末尾】!A151)</f>
        <v>0</v>
      </c>
      <c r="Z26" s="518"/>
      <c r="AA26" s="518"/>
      <c r="AB26" s="518"/>
      <c r="AC26" s="518"/>
      <c r="AD26" s="518"/>
      <c r="AE26" s="518"/>
      <c r="AF26" s="518"/>
      <c r="AG26" s="518"/>
      <c r="AH26" s="518"/>
      <c r="AI26" s="518"/>
      <c r="AJ26" s="518"/>
      <c r="AK26" s="518"/>
      <c r="AL26" s="492" t="s">
        <v>0</v>
      </c>
      <c r="AM26" s="493"/>
      <c r="AN26" s="8"/>
      <c r="AO26" s="8"/>
      <c r="AP26" s="32"/>
      <c r="AQ26" s="32"/>
      <c r="AR26" s="32"/>
      <c r="AS26" s="32"/>
      <c r="AT26" s="32"/>
      <c r="AU26" s="32"/>
      <c r="AV26" s="32"/>
      <c r="AW26" s="32"/>
      <c r="AX26" s="32"/>
      <c r="AY26" s="32"/>
      <c r="AZ26" s="32"/>
      <c r="BA26" s="32"/>
      <c r="BB26" s="32"/>
      <c r="BC26" s="32"/>
    </row>
    <row r="27" spans="1:82" ht="54.75" customHeight="1" thickBot="1">
      <c r="B27" s="519" t="s">
        <v>145</v>
      </c>
      <c r="C27" s="520"/>
      <c r="D27" s="520"/>
      <c r="E27" s="520"/>
      <c r="F27" s="520"/>
      <c r="G27" s="520"/>
      <c r="H27" s="520"/>
      <c r="I27" s="520"/>
      <c r="J27" s="520"/>
      <c r="K27" s="520"/>
      <c r="L27" s="520"/>
      <c r="M27" s="520"/>
      <c r="N27" s="520"/>
      <c r="O27" s="520"/>
      <c r="P27" s="520"/>
      <c r="Q27" s="520"/>
      <c r="R27" s="520"/>
      <c r="S27" s="520"/>
      <c r="T27" s="520"/>
      <c r="U27" s="520"/>
      <c r="V27" s="521"/>
      <c r="W27" s="522" t="s">
        <v>15</v>
      </c>
      <c r="X27" s="523"/>
      <c r="Y27" s="524">
        <f>SUM(串刺用【先頭】:串刺用【末尾】!A152)</f>
        <v>0</v>
      </c>
      <c r="Z27" s="525"/>
      <c r="AA27" s="525"/>
      <c r="AB27" s="525"/>
      <c r="AC27" s="525"/>
      <c r="AD27" s="525"/>
      <c r="AE27" s="525"/>
      <c r="AF27" s="525"/>
      <c r="AG27" s="525"/>
      <c r="AH27" s="525"/>
      <c r="AI27" s="525"/>
      <c r="AJ27" s="525"/>
      <c r="AK27" s="525"/>
      <c r="AL27" s="526" t="s">
        <v>0</v>
      </c>
      <c r="AM27" s="527"/>
      <c r="AN27" s="8"/>
      <c r="AO27" s="8"/>
      <c r="AP27" s="32"/>
      <c r="AQ27" s="32"/>
      <c r="AR27" s="32"/>
      <c r="AS27" s="32"/>
      <c r="AT27" s="32"/>
      <c r="AU27" s="32"/>
      <c r="AV27" s="32"/>
      <c r="AW27" s="32"/>
      <c r="AX27" s="32"/>
      <c r="AY27" s="32"/>
      <c r="AZ27" s="32"/>
      <c r="BA27" s="32"/>
      <c r="BB27" s="32"/>
      <c r="BC27" s="32"/>
    </row>
    <row r="28" spans="1:82" ht="54.75" customHeight="1" thickTop="1">
      <c r="B28" s="505" t="s">
        <v>125</v>
      </c>
      <c r="C28" s="506"/>
      <c r="D28" s="506"/>
      <c r="E28" s="506"/>
      <c r="F28" s="506"/>
      <c r="G28" s="506"/>
      <c r="H28" s="506"/>
      <c r="I28" s="506"/>
      <c r="J28" s="506"/>
      <c r="K28" s="506"/>
      <c r="L28" s="506"/>
      <c r="M28" s="506"/>
      <c r="N28" s="506"/>
      <c r="O28" s="506"/>
      <c r="P28" s="506"/>
      <c r="Q28" s="506"/>
      <c r="R28" s="506"/>
      <c r="S28" s="506"/>
      <c r="T28" s="506"/>
      <c r="U28" s="506"/>
      <c r="V28" s="507"/>
      <c r="W28" s="508" t="s">
        <v>15</v>
      </c>
      <c r="X28" s="509"/>
      <c r="Y28" s="510" t="str">
        <f>IF(SUM(Y25:AK27)=0, "", SUM(Y25:AK27))</f>
        <v/>
      </c>
      <c r="Z28" s="511"/>
      <c r="AA28" s="511"/>
      <c r="AB28" s="511"/>
      <c r="AC28" s="511"/>
      <c r="AD28" s="511"/>
      <c r="AE28" s="511"/>
      <c r="AF28" s="511"/>
      <c r="AG28" s="511"/>
      <c r="AH28" s="511"/>
      <c r="AI28" s="511"/>
      <c r="AJ28" s="511"/>
      <c r="AK28" s="511"/>
      <c r="AL28" s="540" t="s">
        <v>0</v>
      </c>
      <c r="AM28" s="541"/>
      <c r="AN28" s="8"/>
      <c r="AO28" s="8"/>
      <c r="AP28" s="32"/>
      <c r="AQ28" s="32"/>
      <c r="AR28" s="32"/>
      <c r="AS28" s="32"/>
      <c r="AT28" s="32"/>
      <c r="AU28" s="32"/>
      <c r="AV28" s="32"/>
      <c r="AW28" s="32"/>
      <c r="AX28" s="32"/>
      <c r="AY28" s="32"/>
      <c r="AZ28" s="32"/>
      <c r="BA28" s="32"/>
      <c r="BB28" s="32"/>
      <c r="BC28" s="32"/>
    </row>
    <row r="29" spans="1:82" s="25" customFormat="1" ht="54.75" customHeight="1">
      <c r="B29" s="532" t="s">
        <v>187</v>
      </c>
      <c r="C29" s="533"/>
      <c r="D29" s="533"/>
      <c r="E29" s="533"/>
      <c r="F29" s="533"/>
      <c r="G29" s="533"/>
      <c r="H29" s="533"/>
      <c r="I29" s="533"/>
      <c r="J29" s="533"/>
      <c r="K29" s="533"/>
      <c r="L29" s="533"/>
      <c r="M29" s="533"/>
      <c r="N29" s="533"/>
      <c r="O29" s="533"/>
      <c r="P29" s="533"/>
      <c r="Q29" s="533"/>
      <c r="R29" s="533"/>
      <c r="S29" s="533"/>
      <c r="T29" s="533"/>
      <c r="U29" s="533"/>
      <c r="V29" s="534"/>
      <c r="W29" s="515" t="s">
        <v>15</v>
      </c>
      <c r="X29" s="516"/>
      <c r="Y29" s="535" t="str">
        <f>IF(Y28="","",ROUNDDOWN(Y28/3,-3))</f>
        <v/>
      </c>
      <c r="Z29" s="536"/>
      <c r="AA29" s="536"/>
      <c r="AB29" s="536"/>
      <c r="AC29" s="536"/>
      <c r="AD29" s="536"/>
      <c r="AE29" s="536"/>
      <c r="AF29" s="536"/>
      <c r="AG29" s="536"/>
      <c r="AH29" s="536"/>
      <c r="AI29" s="536"/>
      <c r="AJ29" s="536"/>
      <c r="AK29" s="536"/>
      <c r="AL29" s="492" t="s">
        <v>0</v>
      </c>
      <c r="AM29" s="493"/>
      <c r="AN29" s="8"/>
      <c r="AO29" s="8"/>
      <c r="AP29" s="32"/>
      <c r="AQ29" s="32"/>
      <c r="AR29" s="32"/>
      <c r="AS29" s="32"/>
      <c r="AT29" s="32"/>
      <c r="AU29" s="32"/>
      <c r="AV29" s="32"/>
      <c r="AW29" s="32"/>
      <c r="AX29" s="32"/>
      <c r="AY29" s="32"/>
      <c r="AZ29" s="32"/>
      <c r="BA29" s="32"/>
      <c r="BB29" s="32"/>
      <c r="BC29" s="8"/>
    </row>
    <row r="30" spans="1:82" s="25" customFormat="1" ht="54.75" customHeight="1">
      <c r="B30" s="532" t="s">
        <v>170</v>
      </c>
      <c r="C30" s="533"/>
      <c r="D30" s="533"/>
      <c r="E30" s="533"/>
      <c r="F30" s="533"/>
      <c r="G30" s="533"/>
      <c r="H30" s="533"/>
      <c r="I30" s="533"/>
      <c r="J30" s="533"/>
      <c r="K30" s="533"/>
      <c r="L30" s="533"/>
      <c r="M30" s="533"/>
      <c r="N30" s="533"/>
      <c r="O30" s="533"/>
      <c r="P30" s="533"/>
      <c r="Q30" s="533"/>
      <c r="R30" s="533"/>
      <c r="S30" s="533"/>
      <c r="T30" s="533"/>
      <c r="U30" s="533"/>
      <c r="V30" s="534"/>
      <c r="W30" s="515" t="s">
        <v>15</v>
      </c>
      <c r="X30" s="516"/>
      <c r="Y30" s="535" t="str">
        <f>IF(Y29="","",MIN(Y29,1200000))</f>
        <v/>
      </c>
      <c r="Z30" s="536"/>
      <c r="AA30" s="536"/>
      <c r="AB30" s="536"/>
      <c r="AC30" s="536"/>
      <c r="AD30" s="536"/>
      <c r="AE30" s="536"/>
      <c r="AF30" s="536"/>
      <c r="AG30" s="536"/>
      <c r="AH30" s="536"/>
      <c r="AI30" s="536"/>
      <c r="AJ30" s="536"/>
      <c r="AK30" s="536"/>
      <c r="AL30" s="492" t="s">
        <v>0</v>
      </c>
      <c r="AM30" s="493"/>
      <c r="AN30" s="8"/>
      <c r="AO30" s="8"/>
      <c r="AP30" s="32"/>
      <c r="AQ30" s="32"/>
      <c r="AR30" s="32"/>
      <c r="AS30" s="32"/>
      <c r="AT30" s="32"/>
      <c r="AU30" s="32"/>
      <c r="AV30" s="32"/>
      <c r="AW30" s="32"/>
      <c r="AX30" s="32"/>
      <c r="AY30" s="32"/>
      <c r="AZ30" s="32"/>
      <c r="BA30" s="32"/>
      <c r="BB30" s="32"/>
      <c r="BC30" s="8"/>
    </row>
    <row r="31" spans="1:82" s="25" customFormat="1" ht="32.25" customHeight="1">
      <c r="B31" s="58"/>
      <c r="C31" s="58"/>
      <c r="D31" s="58"/>
      <c r="E31" s="58"/>
      <c r="F31" s="58"/>
      <c r="G31" s="225"/>
      <c r="H31" s="145"/>
      <c r="I31" s="225"/>
      <c r="J31" s="225"/>
      <c r="K31" s="225"/>
      <c r="L31" s="225"/>
      <c r="M31" s="225"/>
      <c r="N31" s="225"/>
      <c r="O31" s="225"/>
      <c r="P31" s="225"/>
      <c r="Q31" s="225"/>
      <c r="R31" s="225"/>
      <c r="S31" s="225"/>
      <c r="T31" s="225"/>
      <c r="U31" s="225"/>
      <c r="V31" s="225"/>
      <c r="W31" s="58"/>
      <c r="X31" s="58"/>
      <c r="Y31" s="58"/>
      <c r="Z31" s="58"/>
      <c r="AA31" s="58"/>
      <c r="AB31" s="58"/>
      <c r="AC31" s="58"/>
      <c r="AD31" s="58"/>
      <c r="AE31" s="58"/>
      <c r="AF31" s="58"/>
      <c r="AG31" s="58"/>
      <c r="AH31" s="58"/>
      <c r="AI31" s="58"/>
      <c r="AJ31" s="58"/>
      <c r="AK31" s="58"/>
      <c r="AL31" s="210"/>
      <c r="AM31" s="210"/>
      <c r="AN31" s="8"/>
      <c r="AO31" s="8"/>
      <c r="AP31" s="8"/>
      <c r="AQ31" s="8"/>
      <c r="AR31" s="8"/>
      <c r="AS31" s="8"/>
      <c r="AT31" s="8"/>
      <c r="AU31" s="8"/>
      <c r="AV31" s="8"/>
      <c r="AW31" s="8"/>
      <c r="AX31" s="8"/>
      <c r="AY31" s="211"/>
      <c r="AZ31" s="211"/>
      <c r="BA31" s="211"/>
      <c r="BB31" s="211"/>
      <c r="BC31" s="211"/>
    </row>
    <row r="32" spans="1:82" ht="27.75" customHeight="1">
      <c r="B32" s="249" t="s">
        <v>146</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56"/>
      <c r="AN32" s="56"/>
      <c r="AO32" s="43"/>
      <c r="AP32" s="44"/>
      <c r="AQ32" s="44"/>
      <c r="AR32" s="44"/>
      <c r="AS32" s="23"/>
      <c r="AT32" s="13"/>
      <c r="AU32" s="32"/>
      <c r="AV32" s="32"/>
      <c r="AW32" s="32"/>
      <c r="AX32" s="32"/>
      <c r="AY32" s="44"/>
      <c r="AZ32" s="44"/>
      <c r="BA32" s="23"/>
      <c r="BE32" s="45"/>
    </row>
    <row r="33" spans="2:57" ht="18" customHeight="1">
      <c r="B33" s="15" t="s">
        <v>185</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44"/>
      <c r="AR33" s="44"/>
      <c r="AS33" s="23"/>
      <c r="AT33" s="13"/>
      <c r="AU33" s="32"/>
      <c r="AV33" s="32"/>
      <c r="AW33" s="32"/>
      <c r="AX33" s="32"/>
      <c r="AY33" s="44"/>
      <c r="AZ33" s="44"/>
      <c r="BA33" s="23"/>
      <c r="BE33" s="45"/>
    </row>
    <row r="34" spans="2:57" ht="45.75" customHeight="1" thickBot="1">
      <c r="B34" s="480" t="s">
        <v>111</v>
      </c>
      <c r="C34" s="481"/>
      <c r="D34" s="481"/>
      <c r="E34" s="481"/>
      <c r="F34" s="481"/>
      <c r="G34" s="481"/>
      <c r="H34" s="481"/>
      <c r="I34" s="481"/>
      <c r="J34" s="481"/>
      <c r="K34" s="481"/>
      <c r="L34" s="481"/>
      <c r="M34" s="481"/>
      <c r="N34" s="481"/>
      <c r="O34" s="481"/>
      <c r="P34" s="481"/>
      <c r="Q34" s="481"/>
      <c r="R34" s="481"/>
      <c r="S34" s="481"/>
      <c r="T34" s="481"/>
      <c r="U34" s="481"/>
      <c r="V34" s="482"/>
      <c r="W34" s="480" t="s">
        <v>177</v>
      </c>
      <c r="X34" s="481"/>
      <c r="Y34" s="481"/>
      <c r="Z34" s="481"/>
      <c r="AA34" s="481"/>
      <c r="AB34" s="481"/>
      <c r="AC34" s="481"/>
      <c r="AD34" s="481"/>
      <c r="AE34" s="481"/>
      <c r="AF34" s="481"/>
      <c r="AG34" s="481"/>
      <c r="AH34" s="481"/>
      <c r="AI34" s="481"/>
      <c r="AJ34" s="481"/>
      <c r="AK34" s="481"/>
      <c r="AL34" s="481"/>
      <c r="AM34" s="482"/>
      <c r="AN34" s="8"/>
      <c r="AO34" s="8"/>
      <c r="AP34" s="8"/>
      <c r="AQ34" s="32"/>
      <c r="AR34" s="32"/>
      <c r="AS34" s="32"/>
      <c r="AT34" s="32"/>
      <c r="AU34" s="32"/>
      <c r="AV34" s="32"/>
      <c r="AW34" s="32"/>
      <c r="AX34" s="32"/>
      <c r="AY34" s="32"/>
      <c r="AZ34" s="32"/>
      <c r="BA34" s="8"/>
      <c r="BB34" s="8"/>
      <c r="BC34" s="8"/>
    </row>
    <row r="35" spans="2:57" ht="54.75" customHeight="1" thickTop="1">
      <c r="B35" s="483" t="s">
        <v>166</v>
      </c>
      <c r="C35" s="484"/>
      <c r="D35" s="484"/>
      <c r="E35" s="484"/>
      <c r="F35" s="484"/>
      <c r="G35" s="484"/>
      <c r="H35" s="484"/>
      <c r="I35" s="484"/>
      <c r="J35" s="484"/>
      <c r="K35" s="484"/>
      <c r="L35" s="484"/>
      <c r="M35" s="484"/>
      <c r="N35" s="484"/>
      <c r="O35" s="484"/>
      <c r="P35" s="484"/>
      <c r="Q35" s="484"/>
      <c r="R35" s="484"/>
      <c r="S35" s="484"/>
      <c r="T35" s="484"/>
      <c r="U35" s="484"/>
      <c r="V35" s="485"/>
      <c r="W35" s="486" t="s">
        <v>15</v>
      </c>
      <c r="X35" s="487"/>
      <c r="Y35" s="494">
        <f>SUM(串刺用【先頭】:串刺用【末尾】!A153)</f>
        <v>0</v>
      </c>
      <c r="Z35" s="495"/>
      <c r="AA35" s="495"/>
      <c r="AB35" s="495"/>
      <c r="AC35" s="495"/>
      <c r="AD35" s="495"/>
      <c r="AE35" s="495"/>
      <c r="AF35" s="495"/>
      <c r="AG35" s="495"/>
      <c r="AH35" s="495"/>
      <c r="AI35" s="495"/>
      <c r="AJ35" s="495"/>
      <c r="AK35" s="495"/>
      <c r="AL35" s="490" t="s">
        <v>0</v>
      </c>
      <c r="AM35" s="491"/>
      <c r="AN35" s="8"/>
      <c r="AO35" s="8"/>
      <c r="AP35" s="8"/>
      <c r="AQ35" s="32"/>
      <c r="AR35" s="32"/>
      <c r="AS35" s="32"/>
      <c r="AT35" s="32"/>
      <c r="AU35" s="32"/>
      <c r="AV35" s="32"/>
      <c r="AW35" s="32"/>
      <c r="AX35" s="32"/>
      <c r="AY35" s="32"/>
      <c r="AZ35" s="32"/>
      <c r="BA35" s="8"/>
      <c r="BB35" s="8"/>
      <c r="BC35" s="8"/>
    </row>
    <row r="36" spans="2:57" ht="54.75" customHeight="1">
      <c r="B36" s="498" t="s">
        <v>79</v>
      </c>
      <c r="C36" s="499"/>
      <c r="D36" s="499"/>
      <c r="E36" s="499"/>
      <c r="F36" s="499"/>
      <c r="G36" s="499"/>
      <c r="H36" s="499"/>
      <c r="I36" s="499"/>
      <c r="J36" s="499"/>
      <c r="K36" s="499"/>
      <c r="L36" s="499"/>
      <c r="M36" s="499"/>
      <c r="N36" s="499"/>
      <c r="O36" s="499"/>
      <c r="P36" s="499"/>
      <c r="Q36" s="499"/>
      <c r="R36" s="499"/>
      <c r="S36" s="499"/>
      <c r="T36" s="499"/>
      <c r="U36" s="499"/>
      <c r="V36" s="500"/>
      <c r="W36" s="501" t="s">
        <v>15</v>
      </c>
      <c r="X36" s="502"/>
      <c r="Y36" s="503">
        <f>SUM(串刺用【先頭】:串刺用【末尾】!A154)</f>
        <v>0</v>
      </c>
      <c r="Z36" s="504"/>
      <c r="AA36" s="504"/>
      <c r="AB36" s="504"/>
      <c r="AC36" s="504"/>
      <c r="AD36" s="504"/>
      <c r="AE36" s="504"/>
      <c r="AF36" s="504"/>
      <c r="AG36" s="504"/>
      <c r="AH36" s="504"/>
      <c r="AI36" s="504"/>
      <c r="AJ36" s="504"/>
      <c r="AK36" s="504"/>
      <c r="AL36" s="496" t="s">
        <v>0</v>
      </c>
      <c r="AM36" s="497"/>
      <c r="AN36" s="8"/>
      <c r="AO36" s="8"/>
      <c r="AP36" s="8"/>
      <c r="AQ36" s="32"/>
      <c r="AR36" s="32"/>
      <c r="AS36" s="32"/>
      <c r="AT36" s="32"/>
      <c r="AU36" s="32"/>
      <c r="AV36" s="32"/>
      <c r="AW36" s="32"/>
      <c r="AX36" s="32"/>
      <c r="AY36" s="32"/>
      <c r="AZ36" s="32"/>
      <c r="BA36" s="8"/>
      <c r="BB36" s="8"/>
      <c r="BC36" s="8"/>
    </row>
    <row r="37" spans="2:57" ht="54.75" customHeight="1" thickBot="1">
      <c r="B37" s="519" t="s">
        <v>190</v>
      </c>
      <c r="C37" s="520"/>
      <c r="D37" s="520"/>
      <c r="E37" s="520"/>
      <c r="F37" s="520"/>
      <c r="G37" s="520"/>
      <c r="H37" s="520"/>
      <c r="I37" s="520"/>
      <c r="J37" s="520"/>
      <c r="K37" s="520"/>
      <c r="L37" s="520"/>
      <c r="M37" s="520"/>
      <c r="N37" s="520"/>
      <c r="O37" s="520"/>
      <c r="P37" s="520"/>
      <c r="Q37" s="520"/>
      <c r="R37" s="520"/>
      <c r="S37" s="520"/>
      <c r="T37" s="520"/>
      <c r="U37" s="520"/>
      <c r="V37" s="521"/>
      <c r="W37" s="522" t="s">
        <v>15</v>
      </c>
      <c r="X37" s="523"/>
      <c r="Y37" s="524">
        <f>SUM(串刺用【先頭】:串刺用【末尾】!A155)</f>
        <v>0</v>
      </c>
      <c r="Z37" s="525"/>
      <c r="AA37" s="525"/>
      <c r="AB37" s="525"/>
      <c r="AC37" s="525"/>
      <c r="AD37" s="525"/>
      <c r="AE37" s="525"/>
      <c r="AF37" s="525"/>
      <c r="AG37" s="525"/>
      <c r="AH37" s="525"/>
      <c r="AI37" s="525"/>
      <c r="AJ37" s="525"/>
      <c r="AK37" s="525"/>
      <c r="AL37" s="526" t="s">
        <v>0</v>
      </c>
      <c r="AM37" s="527"/>
      <c r="AN37" s="8"/>
      <c r="AO37" s="8"/>
      <c r="AP37" s="8"/>
      <c r="AQ37" s="8"/>
      <c r="AR37" s="8"/>
      <c r="AS37" s="8"/>
      <c r="AT37" s="8"/>
      <c r="AU37" s="8"/>
      <c r="AV37" s="8"/>
      <c r="AW37" s="8"/>
      <c r="AX37" s="8"/>
      <c r="AY37" s="8"/>
      <c r="AZ37" s="8"/>
      <c r="BA37" s="8"/>
      <c r="BB37" s="8"/>
      <c r="BC37" s="8"/>
    </row>
    <row r="38" spans="2:57" s="25" customFormat="1" ht="54.75" customHeight="1" thickTop="1">
      <c r="B38" s="505" t="s">
        <v>180</v>
      </c>
      <c r="C38" s="506"/>
      <c r="D38" s="506"/>
      <c r="E38" s="506"/>
      <c r="F38" s="506"/>
      <c r="G38" s="506"/>
      <c r="H38" s="506"/>
      <c r="I38" s="506"/>
      <c r="J38" s="506"/>
      <c r="K38" s="506"/>
      <c r="L38" s="506"/>
      <c r="M38" s="506"/>
      <c r="N38" s="506"/>
      <c r="O38" s="506"/>
      <c r="P38" s="506"/>
      <c r="Q38" s="506"/>
      <c r="R38" s="506"/>
      <c r="S38" s="506"/>
      <c r="T38" s="506"/>
      <c r="U38" s="506"/>
      <c r="V38" s="507"/>
      <c r="W38" s="486" t="s">
        <v>15</v>
      </c>
      <c r="X38" s="487"/>
      <c r="Y38" s="510" t="str">
        <f>IF(SUM(Y35:AK37)=0, "", SUM(Y35:AK37))</f>
        <v/>
      </c>
      <c r="Z38" s="511"/>
      <c r="AA38" s="511"/>
      <c r="AB38" s="511"/>
      <c r="AC38" s="511"/>
      <c r="AD38" s="511"/>
      <c r="AE38" s="511"/>
      <c r="AF38" s="511"/>
      <c r="AG38" s="511"/>
      <c r="AH38" s="511"/>
      <c r="AI38" s="511"/>
      <c r="AJ38" s="511"/>
      <c r="AK38" s="511"/>
      <c r="AL38" s="490" t="s">
        <v>0</v>
      </c>
      <c r="AM38" s="491"/>
      <c r="AN38" s="8"/>
      <c r="AO38" s="8"/>
      <c r="AP38" s="8"/>
      <c r="AQ38" s="8"/>
      <c r="AR38" s="8"/>
      <c r="AS38" s="8"/>
      <c r="AT38" s="8"/>
      <c r="AU38" s="8"/>
      <c r="AV38" s="8"/>
      <c r="AW38" s="8"/>
      <c r="AX38" s="8"/>
      <c r="AY38" s="8"/>
      <c r="AZ38" s="8"/>
      <c r="BA38" s="8"/>
      <c r="BB38" s="8"/>
      <c r="BC38" s="8"/>
    </row>
    <row r="39" spans="2:57" s="25" customFormat="1" ht="55.5" customHeight="1">
      <c r="B39" s="532" t="s">
        <v>171</v>
      </c>
      <c r="C39" s="533"/>
      <c r="D39" s="533"/>
      <c r="E39" s="533"/>
      <c r="F39" s="533"/>
      <c r="G39" s="533"/>
      <c r="H39" s="533"/>
      <c r="I39" s="533"/>
      <c r="J39" s="533"/>
      <c r="K39" s="533"/>
      <c r="L39" s="533"/>
      <c r="M39" s="533"/>
      <c r="N39" s="533"/>
      <c r="O39" s="533"/>
      <c r="P39" s="533"/>
      <c r="Q39" s="533"/>
      <c r="R39" s="533"/>
      <c r="S39" s="533"/>
      <c r="T39" s="533"/>
      <c r="U39" s="533"/>
      <c r="V39" s="534"/>
      <c r="W39" s="515" t="s">
        <v>15</v>
      </c>
      <c r="X39" s="516"/>
      <c r="Y39" s="535" t="str">
        <f>IF(Y38="","",MIN(Y30,Y38))</f>
        <v/>
      </c>
      <c r="Z39" s="536"/>
      <c r="AA39" s="536"/>
      <c r="AB39" s="536"/>
      <c r="AC39" s="536"/>
      <c r="AD39" s="536"/>
      <c r="AE39" s="536"/>
      <c r="AF39" s="536"/>
      <c r="AG39" s="536"/>
      <c r="AH39" s="536"/>
      <c r="AI39" s="536"/>
      <c r="AJ39" s="536"/>
      <c r="AK39" s="536"/>
      <c r="AL39" s="492" t="s">
        <v>0</v>
      </c>
      <c r="AM39" s="493"/>
      <c r="AN39" s="211"/>
      <c r="AO39" s="211"/>
      <c r="AP39" s="211"/>
      <c r="AQ39" s="211"/>
      <c r="AR39" s="211"/>
      <c r="AS39" s="211"/>
      <c r="AT39" s="211"/>
      <c r="AU39" s="211"/>
      <c r="AV39" s="211"/>
      <c r="AW39" s="211"/>
      <c r="AX39" s="211"/>
      <c r="AY39" s="211"/>
      <c r="AZ39" s="211"/>
      <c r="BA39" s="211"/>
      <c r="BB39" s="211"/>
      <c r="BC39" s="211"/>
    </row>
    <row r="40" spans="2:57" s="25" customFormat="1" ht="21.75" customHeight="1">
      <c r="B40" s="58"/>
      <c r="C40" s="58"/>
      <c r="D40" s="58"/>
      <c r="E40" s="58"/>
      <c r="F40" s="58"/>
      <c r="G40" s="58"/>
      <c r="H40" s="58"/>
      <c r="I40" s="58"/>
      <c r="J40" s="58"/>
      <c r="K40" s="58"/>
      <c r="L40" s="58"/>
      <c r="M40" s="58"/>
      <c r="N40" s="58"/>
      <c r="O40" s="58"/>
      <c r="P40" s="58"/>
      <c r="Q40" s="58"/>
      <c r="R40" s="58"/>
      <c r="S40" s="58"/>
      <c r="T40" s="58"/>
      <c r="U40" s="59"/>
      <c r="V40" s="58"/>
      <c r="W40" s="275"/>
      <c r="X40" s="58"/>
      <c r="Y40" s="58"/>
      <c r="Z40" s="58"/>
      <c r="AA40" s="58"/>
      <c r="AB40" s="58"/>
      <c r="AC40" s="58"/>
      <c r="AD40" s="58"/>
      <c r="AE40" s="58"/>
      <c r="AF40" s="58"/>
      <c r="AG40" s="58"/>
      <c r="AH40" s="58"/>
      <c r="AI40" s="58"/>
      <c r="AJ40" s="58"/>
      <c r="AK40" s="58"/>
      <c r="AL40" s="290"/>
      <c r="AM40" s="290"/>
      <c r="AN40" s="59"/>
      <c r="AO40" s="213"/>
      <c r="AP40" s="213"/>
      <c r="AQ40" s="213"/>
      <c r="AR40" s="213"/>
      <c r="AS40" s="213"/>
      <c r="AT40" s="213"/>
      <c r="AU40" s="213"/>
      <c r="AV40" s="213"/>
      <c r="AW40" s="214"/>
      <c r="AX40" s="214"/>
      <c r="AY40" s="139"/>
      <c r="AZ40" s="139"/>
      <c r="BA40" s="139"/>
      <c r="BB40" s="139"/>
      <c r="BC40" s="139"/>
    </row>
    <row r="41" spans="2:57" s="25" customFormat="1" ht="21.75" customHeight="1">
      <c r="B41" s="58"/>
      <c r="C41" s="58"/>
      <c r="D41" s="58"/>
      <c r="E41" s="58"/>
      <c r="F41" s="58"/>
      <c r="G41" s="58"/>
      <c r="H41" s="58"/>
      <c r="I41" s="58"/>
      <c r="J41" s="58"/>
      <c r="K41" s="58"/>
      <c r="L41" s="58"/>
      <c r="M41" s="58"/>
      <c r="N41" s="58"/>
      <c r="O41" s="58"/>
      <c r="P41" s="58"/>
      <c r="Q41" s="58"/>
      <c r="R41" s="58"/>
      <c r="S41" s="58"/>
      <c r="T41" s="58"/>
      <c r="U41" s="59"/>
      <c r="V41" s="58"/>
      <c r="W41" s="275"/>
      <c r="X41" s="58"/>
      <c r="Y41" s="58"/>
      <c r="Z41" s="58"/>
      <c r="AA41" s="58"/>
      <c r="AB41" s="58"/>
      <c r="AC41" s="58"/>
      <c r="AD41" s="58"/>
      <c r="AE41" s="58"/>
      <c r="AF41" s="58"/>
      <c r="AG41" s="58"/>
      <c r="AH41" s="58"/>
      <c r="AI41" s="58"/>
      <c r="AJ41" s="58"/>
      <c r="AK41" s="58"/>
      <c r="AL41" s="291"/>
      <c r="AM41" s="291"/>
      <c r="AN41" s="59"/>
      <c r="AO41" s="213"/>
      <c r="AP41" s="213"/>
      <c r="AQ41" s="213"/>
      <c r="AR41" s="213"/>
      <c r="AS41" s="213"/>
      <c r="AT41" s="213"/>
      <c r="AU41" s="213"/>
      <c r="AV41" s="213"/>
      <c r="AW41" s="291"/>
      <c r="AX41" s="291"/>
      <c r="AY41" s="139"/>
      <c r="AZ41" s="139"/>
      <c r="BA41" s="139"/>
      <c r="BB41" s="139"/>
      <c r="BC41" s="139"/>
    </row>
    <row r="42" spans="2:57" s="25" customFormat="1" ht="21.75" customHeight="1" thickBot="1">
      <c r="B42" s="58"/>
      <c r="C42" s="58"/>
      <c r="D42" s="58"/>
      <c r="E42" s="58"/>
      <c r="F42" s="58"/>
      <c r="G42" s="58"/>
      <c r="H42" s="58"/>
      <c r="I42" s="58"/>
      <c r="J42" s="58"/>
      <c r="K42" s="58"/>
      <c r="L42" s="58"/>
      <c r="M42" s="58"/>
      <c r="N42" s="58"/>
      <c r="O42" s="58"/>
      <c r="P42" s="58"/>
      <c r="Q42" s="58"/>
      <c r="R42" s="58"/>
      <c r="S42" s="58"/>
      <c r="T42" s="58"/>
      <c r="U42" s="59"/>
      <c r="V42" s="58"/>
      <c r="W42" s="275"/>
      <c r="X42" s="58"/>
      <c r="Y42" s="58"/>
      <c r="Z42" s="58"/>
      <c r="AA42" s="58"/>
      <c r="AB42" s="58"/>
      <c r="AC42" s="58"/>
      <c r="AD42" s="58"/>
      <c r="AE42" s="58"/>
      <c r="AF42" s="58"/>
      <c r="AG42" s="58"/>
      <c r="AH42" s="58"/>
      <c r="AI42" s="58"/>
      <c r="AJ42" s="58"/>
      <c r="AK42" s="58"/>
      <c r="AL42" s="291"/>
      <c r="AM42" s="291"/>
      <c r="AN42" s="59"/>
      <c r="AO42" s="213"/>
      <c r="AP42" s="213"/>
      <c r="AQ42" s="213"/>
      <c r="AR42" s="213"/>
      <c r="AS42" s="213"/>
      <c r="AT42" s="213"/>
      <c r="AU42" s="213"/>
      <c r="AV42" s="213"/>
      <c r="AW42" s="291"/>
      <c r="AX42" s="291"/>
      <c r="AY42" s="139"/>
      <c r="AZ42" s="139"/>
      <c r="BA42" s="139"/>
      <c r="BB42" s="139"/>
      <c r="BC42" s="139"/>
    </row>
    <row r="43" spans="2:57" s="25" customFormat="1" ht="65.25" customHeight="1" thickBot="1">
      <c r="B43" s="537" t="s">
        <v>279</v>
      </c>
      <c r="C43" s="538"/>
      <c r="D43" s="538"/>
      <c r="E43" s="538"/>
      <c r="F43" s="538"/>
      <c r="G43" s="538"/>
      <c r="H43" s="538"/>
      <c r="I43" s="538"/>
      <c r="J43" s="538"/>
      <c r="K43" s="538"/>
      <c r="L43" s="538"/>
      <c r="M43" s="538"/>
      <c r="N43" s="538"/>
      <c r="O43" s="538"/>
      <c r="P43" s="538"/>
      <c r="Q43" s="538"/>
      <c r="R43" s="538"/>
      <c r="S43" s="538"/>
      <c r="T43" s="538"/>
      <c r="U43" s="538"/>
      <c r="V43" s="539"/>
      <c r="W43" s="531">
        <f>ROUNDDOWN(SUM(Y30,Y39), -3)</f>
        <v>0</v>
      </c>
      <c r="X43" s="531"/>
      <c r="Y43" s="531"/>
      <c r="Z43" s="531"/>
      <c r="AA43" s="531"/>
      <c r="AB43" s="531"/>
      <c r="AC43" s="531"/>
      <c r="AD43" s="531"/>
      <c r="AE43" s="531"/>
      <c r="AF43" s="531"/>
      <c r="AG43" s="531"/>
      <c r="AH43" s="531"/>
      <c r="AI43" s="531"/>
      <c r="AJ43" s="531"/>
      <c r="AK43" s="531"/>
      <c r="AL43" s="462" t="s">
        <v>0</v>
      </c>
      <c r="AM43" s="463"/>
      <c r="AN43" s="215"/>
      <c r="AO43" s="216"/>
      <c r="AP43" s="216"/>
      <c r="AQ43" s="216"/>
      <c r="AR43" s="216"/>
      <c r="AS43" s="216"/>
      <c r="AT43" s="216"/>
      <c r="AU43" s="216"/>
      <c r="AV43" s="216"/>
      <c r="AW43" s="464"/>
      <c r="AX43" s="464"/>
      <c r="AY43" s="217"/>
      <c r="AZ43" s="217"/>
      <c r="BA43" s="217"/>
      <c r="BB43" s="217"/>
      <c r="BC43" s="217"/>
    </row>
    <row r="44" spans="2:57" s="25" customFormat="1" ht="22.5" customHeight="1" thickBot="1">
      <c r="B44" s="58"/>
      <c r="C44" s="58"/>
      <c r="D44" s="58"/>
      <c r="E44" s="58"/>
      <c r="F44" s="58"/>
      <c r="G44" s="58"/>
      <c r="H44" s="58"/>
      <c r="I44" s="58"/>
      <c r="J44" s="58"/>
      <c r="K44" s="58"/>
      <c r="L44" s="58"/>
      <c r="M44" s="58"/>
      <c r="N44" s="58"/>
      <c r="O44" s="58"/>
      <c r="P44" s="58"/>
      <c r="Q44" s="58"/>
      <c r="R44" s="58"/>
      <c r="S44" s="58"/>
      <c r="T44" s="58"/>
      <c r="U44" s="59"/>
      <c r="V44" s="58"/>
      <c r="W44" s="275"/>
      <c r="X44" s="58"/>
      <c r="Y44" s="58"/>
      <c r="Z44" s="58"/>
      <c r="AA44" s="58"/>
      <c r="AB44" s="58"/>
      <c r="AC44" s="58"/>
      <c r="AD44" s="58"/>
      <c r="AE44" s="58"/>
      <c r="AF44" s="58"/>
      <c r="AG44" s="58"/>
      <c r="AH44" s="58"/>
      <c r="AI44" s="58"/>
      <c r="AJ44" s="58"/>
      <c r="AK44" s="58"/>
      <c r="AL44" s="291"/>
      <c r="AM44" s="291"/>
      <c r="AN44" s="59"/>
      <c r="AO44" s="213"/>
      <c r="AP44" s="213"/>
      <c r="AQ44" s="213"/>
      <c r="AR44" s="213"/>
      <c r="AS44" s="213"/>
      <c r="AT44" s="213"/>
      <c r="AU44" s="213"/>
      <c r="AV44" s="213"/>
      <c r="AW44" s="291"/>
      <c r="AX44" s="291"/>
      <c r="AY44" s="139"/>
      <c r="AZ44" s="139"/>
      <c r="BA44" s="139"/>
      <c r="BB44" s="139"/>
      <c r="BC44" s="139"/>
    </row>
    <row r="45" spans="2:57" s="25" customFormat="1" ht="65.25" customHeight="1" thickBot="1">
      <c r="B45" s="458" t="s">
        <v>276</v>
      </c>
      <c r="C45" s="459"/>
      <c r="D45" s="459"/>
      <c r="E45" s="459"/>
      <c r="F45" s="459"/>
      <c r="G45" s="459"/>
      <c r="H45" s="459"/>
      <c r="I45" s="459"/>
      <c r="J45" s="459"/>
      <c r="K45" s="459"/>
      <c r="L45" s="459"/>
      <c r="M45" s="459"/>
      <c r="N45" s="459"/>
      <c r="O45" s="459"/>
      <c r="P45" s="459"/>
      <c r="Q45" s="459"/>
      <c r="R45" s="459"/>
      <c r="S45" s="459"/>
      <c r="T45" s="459"/>
      <c r="U45" s="459"/>
      <c r="V45" s="460"/>
      <c r="W45" s="461"/>
      <c r="X45" s="461"/>
      <c r="Y45" s="461"/>
      <c r="Z45" s="461"/>
      <c r="AA45" s="461"/>
      <c r="AB45" s="461"/>
      <c r="AC45" s="461"/>
      <c r="AD45" s="461"/>
      <c r="AE45" s="461"/>
      <c r="AF45" s="461"/>
      <c r="AG45" s="461"/>
      <c r="AH45" s="461"/>
      <c r="AI45" s="461"/>
      <c r="AJ45" s="461"/>
      <c r="AK45" s="461"/>
      <c r="AL45" s="462" t="s">
        <v>0</v>
      </c>
      <c r="AM45" s="463"/>
      <c r="AN45" s="215"/>
      <c r="AO45" s="216"/>
      <c r="AP45" s="216"/>
      <c r="AQ45" s="216"/>
      <c r="AR45" s="216"/>
      <c r="AS45" s="216"/>
      <c r="AT45" s="216"/>
      <c r="AU45" s="216"/>
      <c r="AV45" s="216"/>
      <c r="AW45" s="464"/>
      <c r="AX45" s="464"/>
      <c r="AY45" s="217"/>
      <c r="AZ45" s="217"/>
      <c r="BA45" s="217"/>
      <c r="BB45" s="217"/>
      <c r="BC45" s="217"/>
    </row>
    <row r="46" spans="2:57" s="25" customFormat="1" ht="22.5" customHeight="1">
      <c r="B46" s="58"/>
      <c r="C46" s="58"/>
      <c r="D46" s="58"/>
      <c r="E46" s="58"/>
      <c r="F46" s="58"/>
      <c r="G46" s="58"/>
      <c r="H46" s="58"/>
      <c r="I46" s="58"/>
      <c r="J46" s="58"/>
      <c r="K46" s="58"/>
      <c r="L46" s="58"/>
      <c r="M46" s="58"/>
      <c r="N46" s="58"/>
      <c r="O46" s="58"/>
      <c r="P46" s="58"/>
      <c r="Q46" s="58"/>
      <c r="R46" s="58"/>
      <c r="S46" s="58"/>
      <c r="T46" s="58"/>
      <c r="U46" s="59"/>
      <c r="V46" s="58"/>
      <c r="W46" s="275"/>
      <c r="X46" s="58"/>
      <c r="Y46" s="58"/>
      <c r="Z46" s="58"/>
      <c r="AA46" s="58"/>
      <c r="AB46" s="58"/>
      <c r="AC46" s="58"/>
      <c r="AD46" s="58"/>
      <c r="AE46" s="58"/>
      <c r="AF46" s="58"/>
      <c r="AG46" s="58"/>
      <c r="AH46" s="58"/>
      <c r="AI46" s="58"/>
      <c r="AJ46" s="58"/>
      <c r="AK46" s="58"/>
      <c r="AL46" s="291"/>
      <c r="AM46" s="291"/>
      <c r="AN46" s="59"/>
      <c r="AO46" s="213"/>
      <c r="AP46" s="213"/>
      <c r="AQ46" s="213"/>
      <c r="AR46" s="213"/>
      <c r="AS46" s="213"/>
      <c r="AT46" s="213"/>
      <c r="AU46" s="213"/>
      <c r="AV46" s="213"/>
      <c r="AW46" s="291"/>
      <c r="AX46" s="291"/>
      <c r="AY46" s="139"/>
      <c r="AZ46" s="139"/>
      <c r="BA46" s="139"/>
      <c r="BB46" s="139"/>
      <c r="BC46" s="139"/>
    </row>
    <row r="47" spans="2:57" s="25" customFormat="1" ht="22.5" customHeight="1">
      <c r="B47" s="58"/>
      <c r="C47" s="58"/>
      <c r="D47" s="58"/>
      <c r="E47" s="58"/>
      <c r="F47" s="58"/>
      <c r="G47" s="58"/>
      <c r="H47" s="58"/>
      <c r="I47" s="58"/>
      <c r="J47" s="58"/>
      <c r="K47" s="58"/>
      <c r="L47" s="58"/>
      <c r="M47" s="58"/>
      <c r="N47" s="58"/>
      <c r="O47" s="58"/>
      <c r="P47" s="58"/>
      <c r="Q47" s="58"/>
      <c r="R47" s="58"/>
      <c r="S47" s="58"/>
      <c r="T47" s="58"/>
      <c r="U47" s="59"/>
      <c r="V47" s="58"/>
      <c r="W47" s="275"/>
      <c r="X47" s="58"/>
      <c r="Y47" s="58"/>
      <c r="Z47" s="58"/>
      <c r="AA47" s="58"/>
      <c r="AB47" s="58"/>
      <c r="AC47" s="58"/>
      <c r="AD47" s="58"/>
      <c r="AE47" s="58"/>
      <c r="AF47" s="58"/>
      <c r="AG47" s="58"/>
      <c r="AH47" s="58"/>
      <c r="AI47" s="58"/>
      <c r="AJ47" s="58"/>
      <c r="AK47" s="58"/>
      <c r="AL47" s="291"/>
      <c r="AM47" s="291"/>
      <c r="AN47" s="59"/>
      <c r="AO47" s="213"/>
      <c r="AP47" s="213"/>
      <c r="AQ47" s="213"/>
      <c r="AR47" s="213"/>
      <c r="AS47" s="213"/>
      <c r="AT47" s="213"/>
      <c r="AU47" s="213"/>
      <c r="AV47" s="213"/>
      <c r="AW47" s="291"/>
      <c r="AX47" s="291"/>
      <c r="AY47" s="139"/>
      <c r="AZ47" s="139"/>
      <c r="BA47" s="139"/>
      <c r="BB47" s="139"/>
      <c r="BC47" s="139"/>
    </row>
    <row r="48" spans="2:57" s="25" customFormat="1" ht="22.5" customHeight="1" thickBot="1">
      <c r="B48" s="58"/>
      <c r="C48" s="58"/>
      <c r="D48" s="58"/>
      <c r="E48" s="58"/>
      <c r="F48" s="58"/>
      <c r="G48" s="58"/>
      <c r="H48" s="58"/>
      <c r="I48" s="58"/>
      <c r="J48" s="58"/>
      <c r="K48" s="58"/>
      <c r="L48" s="58"/>
      <c r="M48" s="58"/>
      <c r="N48" s="58"/>
      <c r="O48" s="58"/>
      <c r="P48" s="58"/>
      <c r="Q48" s="58"/>
      <c r="R48" s="58"/>
      <c r="S48" s="58"/>
      <c r="T48" s="58"/>
      <c r="U48" s="59"/>
      <c r="V48" s="58"/>
      <c r="W48" s="275" t="s">
        <v>282</v>
      </c>
      <c r="X48" s="58"/>
      <c r="Y48" s="58"/>
      <c r="Z48" s="58"/>
      <c r="AA48" s="58"/>
      <c r="AB48" s="58"/>
      <c r="AC48" s="58"/>
      <c r="AD48" s="58"/>
      <c r="AE48" s="58"/>
      <c r="AF48" s="58"/>
      <c r="AG48" s="58"/>
      <c r="AH48" s="58"/>
      <c r="AI48" s="58"/>
      <c r="AJ48" s="58"/>
      <c r="AK48" s="58"/>
      <c r="AL48" s="212"/>
      <c r="AM48" s="212"/>
      <c r="AN48" s="59"/>
      <c r="AO48" s="213"/>
      <c r="AP48" s="213"/>
      <c r="AQ48" s="213"/>
      <c r="AR48" s="213"/>
      <c r="AS48" s="213"/>
      <c r="AT48" s="213"/>
      <c r="AU48" s="213"/>
      <c r="AV48" s="213"/>
      <c r="AW48" s="291"/>
      <c r="AX48" s="291"/>
      <c r="AY48" s="139"/>
      <c r="AZ48" s="139"/>
      <c r="BA48" s="139"/>
      <c r="BB48" s="139"/>
      <c r="BC48" s="139"/>
    </row>
    <row r="49" spans="2:55" s="25" customFormat="1" ht="65.25" customHeight="1" thickBot="1">
      <c r="B49" s="528" t="s">
        <v>277</v>
      </c>
      <c r="C49" s="529"/>
      <c r="D49" s="529"/>
      <c r="E49" s="529"/>
      <c r="F49" s="529"/>
      <c r="G49" s="529"/>
      <c r="H49" s="529"/>
      <c r="I49" s="529"/>
      <c r="J49" s="529"/>
      <c r="K49" s="529"/>
      <c r="L49" s="529"/>
      <c r="M49" s="529"/>
      <c r="N49" s="529"/>
      <c r="O49" s="529"/>
      <c r="P49" s="529"/>
      <c r="Q49" s="529"/>
      <c r="R49" s="529"/>
      <c r="S49" s="529"/>
      <c r="T49" s="529"/>
      <c r="U49" s="529"/>
      <c r="V49" s="530"/>
      <c r="W49" s="531">
        <f>IF(W43="","",MIN(W43,W45))</f>
        <v>0</v>
      </c>
      <c r="X49" s="531"/>
      <c r="Y49" s="531"/>
      <c r="Z49" s="531"/>
      <c r="AA49" s="531"/>
      <c r="AB49" s="531"/>
      <c r="AC49" s="531"/>
      <c r="AD49" s="531"/>
      <c r="AE49" s="531"/>
      <c r="AF49" s="531"/>
      <c r="AG49" s="531"/>
      <c r="AH49" s="531"/>
      <c r="AI49" s="531"/>
      <c r="AJ49" s="531"/>
      <c r="AK49" s="531"/>
      <c r="AL49" s="462" t="s">
        <v>0</v>
      </c>
      <c r="AM49" s="463"/>
      <c r="AN49" s="215"/>
      <c r="AO49" s="216"/>
      <c r="AP49" s="216"/>
      <c r="AQ49" s="216"/>
      <c r="AR49" s="216"/>
      <c r="AS49" s="216"/>
      <c r="AT49" s="216"/>
      <c r="AU49" s="216"/>
      <c r="AV49" s="216"/>
      <c r="AW49" s="464"/>
      <c r="AX49" s="464"/>
      <c r="AY49" s="217"/>
      <c r="AZ49" s="217"/>
      <c r="BA49" s="217"/>
      <c r="BB49" s="217"/>
      <c r="BC49" s="217"/>
    </row>
    <row r="50" spans="2:55" s="25" customFormat="1" ht="29.5" customHeight="1">
      <c r="B50" s="28"/>
      <c r="C50" s="28"/>
      <c r="D50" s="28"/>
      <c r="E50" s="28"/>
      <c r="F50" s="28"/>
      <c r="G50" s="28"/>
      <c r="H50" s="28"/>
      <c r="I50" s="28"/>
      <c r="J50" s="28"/>
      <c r="K50" s="28"/>
      <c r="L50" s="2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6"/>
      <c r="AP50" s="29"/>
      <c r="AQ50" s="219"/>
      <c r="AR50" s="219"/>
    </row>
    <row r="51" spans="2:55" s="12" customFormat="1" ht="20.149999999999999" customHeight="1">
      <c r="AN51" s="10"/>
      <c r="AO51" s="11"/>
      <c r="AP51" s="11"/>
      <c r="AQ51" s="11"/>
      <c r="AR51" s="11"/>
      <c r="AS51" s="11"/>
      <c r="AT51" s="11"/>
      <c r="AU51" s="11"/>
      <c r="AV51" s="11"/>
    </row>
    <row r="52" spans="2:55" s="4" customFormat="1" ht="18.75" customHeight="1">
      <c r="AN52" s="5"/>
      <c r="AO52" s="6"/>
      <c r="AP52" s="6"/>
      <c r="AQ52" s="6"/>
      <c r="AR52" s="6"/>
      <c r="AS52" s="6"/>
      <c r="AT52" s="6"/>
      <c r="AU52" s="6"/>
      <c r="AV52" s="6"/>
    </row>
    <row r="53" spans="2:55" s="4" customFormat="1" ht="18" customHeight="1">
      <c r="B53" s="9"/>
      <c r="C53" s="9"/>
      <c r="D53" s="9"/>
      <c r="E53" s="9"/>
      <c r="F53" s="9"/>
      <c r="G53" s="9"/>
      <c r="H53" s="9"/>
      <c r="I53" s="9"/>
      <c r="AL53" s="5"/>
      <c r="AM53" s="5"/>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sheetData>
  <sheetProtection algorithmName="SHA-512" hashValue="v8xutw9YGJz3npwlhfDKnEOxeBoz/E+YNnYJFxCDbiHDDx3ABmbdF7lVYEVgQ3i/deG7XNNfv97VXgrl5rFCDQ==" saltValue="5tOwT5B74xfUOCFVhuuw0w==" spinCount="100000" sheet="1" objects="1" scenarios="1"/>
  <mergeCells count="86">
    <mergeCell ref="AL28:AM28"/>
    <mergeCell ref="B29:V29"/>
    <mergeCell ref="AW1:BB1"/>
    <mergeCell ref="AW2:BB2"/>
    <mergeCell ref="B37:V37"/>
    <mergeCell ref="W37:X37"/>
    <mergeCell ref="Y37:AK37"/>
    <mergeCell ref="AL37:AM37"/>
    <mergeCell ref="B30:V30"/>
    <mergeCell ref="W30:X30"/>
    <mergeCell ref="Y30:AK30"/>
    <mergeCell ref="AL30:AM30"/>
    <mergeCell ref="B34:V34"/>
    <mergeCell ref="W34:AM34"/>
    <mergeCell ref="W29:X29"/>
    <mergeCell ref="Y29:AK29"/>
    <mergeCell ref="AW49:AX49"/>
    <mergeCell ref="B38:V38"/>
    <mergeCell ref="W38:X38"/>
    <mergeCell ref="Y38:AK38"/>
    <mergeCell ref="AL38:AM38"/>
    <mergeCell ref="B49:V49"/>
    <mergeCell ref="W49:AK49"/>
    <mergeCell ref="AL49:AM49"/>
    <mergeCell ref="B39:V39"/>
    <mergeCell ref="Y39:AK39"/>
    <mergeCell ref="AL39:AM39"/>
    <mergeCell ref="W39:X39"/>
    <mergeCell ref="B43:V43"/>
    <mergeCell ref="W43:AK43"/>
    <mergeCell ref="AL43:AM43"/>
    <mergeCell ref="AW43:AX43"/>
    <mergeCell ref="B26:V26"/>
    <mergeCell ref="W26:X26"/>
    <mergeCell ref="Y26:AK26"/>
    <mergeCell ref="AL26:AM26"/>
    <mergeCell ref="B27:V27"/>
    <mergeCell ref="W27:X27"/>
    <mergeCell ref="Y27:AK27"/>
    <mergeCell ref="AL27:AM27"/>
    <mergeCell ref="B36:V36"/>
    <mergeCell ref="W36:X36"/>
    <mergeCell ref="Y36:AK36"/>
    <mergeCell ref="B35:V35"/>
    <mergeCell ref="B28:V28"/>
    <mergeCell ref="W28:X28"/>
    <mergeCell ref="Y28:AK28"/>
    <mergeCell ref="AL29:AM29"/>
    <mergeCell ref="W35:X35"/>
    <mergeCell ref="Y35:AK35"/>
    <mergeCell ref="AL35:AM35"/>
    <mergeCell ref="AL36:AM36"/>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5:V45"/>
    <mergeCell ref="W45:AK45"/>
    <mergeCell ref="AL45:AM45"/>
    <mergeCell ref="AW45:AX45"/>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30" priority="33">
      <formula>$N$6=""</formula>
    </cfRule>
  </conditionalFormatting>
  <conditionalFormatting sqref="P8:T8 Y8:AC8 AH8:AL8 AQ8:AU8">
    <cfRule type="expression" dxfId="129" priority="32">
      <formula>AND($P$8="",$Y$8="",$AH$8="",$AQ$8="")</formula>
    </cfRule>
  </conditionalFormatting>
  <conditionalFormatting sqref="N14:Q14">
    <cfRule type="expression" dxfId="128" priority="31">
      <formula>$N$14=""</formula>
    </cfRule>
  </conditionalFormatting>
  <conditionalFormatting sqref="N10:V10">
    <cfRule type="expression" dxfId="127" priority="12">
      <formula>$N$10=""</formula>
    </cfRule>
  </conditionalFormatting>
  <conditionalFormatting sqref="Y25:AK25">
    <cfRule type="expression" dxfId="126" priority="11" stopIfTrue="1">
      <formula>$AQ$25="☑"</formula>
    </cfRule>
  </conditionalFormatting>
  <conditionalFormatting sqref="W45:AK45">
    <cfRule type="expression" dxfId="125" priority="4">
      <formula>$W$45=""</formula>
    </cfRule>
  </conditionalFormatting>
  <conditionalFormatting sqref="AS14:AV14">
    <cfRule type="expression" dxfId="124" priority="2">
      <formula>$AS$14=""</formula>
    </cfRule>
  </conditionalFormatting>
  <conditionalFormatting sqref="AB14:AE14">
    <cfRule type="expression" dxfId="123"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7 Y35:AK37"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50"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K28" sqref="CK28"/>
    </sheetView>
  </sheetViews>
  <sheetFormatPr defaultColWidth="9" defaultRowHeight="13"/>
  <cols>
    <col min="1" max="2" width="3.6328125" style="7" customWidth="1"/>
    <col min="3" max="5" width="3.453125" style="7" customWidth="1"/>
    <col min="6" max="38" width="3.6328125" style="7" customWidth="1"/>
    <col min="39" max="40" width="4.179687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225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267" t="str">
        <f>'様式第8｜完了実績報告書'!$BZ$2</f>
        <v>事業番号</v>
      </c>
      <c r="AW1" s="542">
        <f>'様式第8｜完了実績報告書'!$CA$2</f>
        <v>0</v>
      </c>
      <c r="AX1" s="542"/>
      <c r="AY1" s="542"/>
      <c r="AZ1" s="542"/>
      <c r="BA1" s="542"/>
      <c r="BB1" s="542"/>
      <c r="BC1" s="60"/>
      <c r="BJ1" s="184"/>
      <c r="BK1" s="184"/>
      <c r="BL1" s="184"/>
    </row>
    <row r="2" spans="1:71" s="1" customFormat="1" ht="18.75" customHeight="1">
      <c r="A2" s="2"/>
      <c r="B2" s="2"/>
      <c r="AN2" s="138"/>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c r="BJ2" s="185"/>
      <c r="BK2" s="185"/>
      <c r="BL2" s="185"/>
    </row>
    <row r="3" spans="1:71" ht="30" customHeight="1">
      <c r="A3" s="622" t="s">
        <v>57</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114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58"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07" t="s">
        <v>117</v>
      </c>
      <c r="AV6" s="633"/>
      <c r="AW6" s="633"/>
      <c r="AX6" s="209" t="s">
        <v>116</v>
      </c>
      <c r="AY6" s="633"/>
      <c r="AZ6" s="633"/>
      <c r="BA6" s="634" t="s">
        <v>115</v>
      </c>
      <c r="BB6" s="634"/>
      <c r="BC6" s="634"/>
    </row>
    <row r="7" spans="1:71" ht="21" customHeight="1">
      <c r="A7" s="270"/>
      <c r="B7" s="271"/>
      <c r="C7" s="259" t="s">
        <v>183</v>
      </c>
      <c r="D7" s="32"/>
      <c r="E7" s="32"/>
      <c r="F7" s="32"/>
      <c r="G7" s="268"/>
      <c r="H7" s="269"/>
      <c r="I7" s="259" t="s">
        <v>284</v>
      </c>
      <c r="J7" s="32"/>
      <c r="K7" s="4"/>
      <c r="L7" s="221"/>
      <c r="M7" s="221"/>
      <c r="N7" s="23"/>
      <c r="O7" s="23"/>
      <c r="P7" s="23"/>
      <c r="Q7" s="23"/>
      <c r="R7" s="23"/>
      <c r="S7" s="23"/>
      <c r="T7" s="23"/>
      <c r="U7" s="23"/>
      <c r="V7" s="23"/>
      <c r="W7" s="23"/>
      <c r="X7" s="23"/>
      <c r="Y7" s="23"/>
      <c r="Z7" s="23"/>
      <c r="AA7" s="23"/>
      <c r="AB7" s="23"/>
      <c r="AC7" s="221"/>
      <c r="AD7" s="221"/>
      <c r="AE7" s="221"/>
      <c r="AF7" s="221"/>
      <c r="AG7" s="221"/>
      <c r="AH7" s="221"/>
      <c r="AI7" s="221"/>
      <c r="AJ7" s="221"/>
      <c r="AK7" s="23"/>
      <c r="AL7" s="23"/>
      <c r="AM7" s="23"/>
      <c r="AN7" s="222"/>
      <c r="AO7" s="222"/>
      <c r="AP7" s="222"/>
      <c r="AQ7" s="222"/>
      <c r="AR7" s="222"/>
      <c r="AS7" s="222"/>
      <c r="AT7" s="553" t="s">
        <v>147</v>
      </c>
      <c r="AU7" s="553"/>
      <c r="AV7" s="553"/>
      <c r="AW7" s="553"/>
      <c r="AX7" s="553"/>
      <c r="AY7" s="553"/>
      <c r="AZ7" s="553"/>
      <c r="BA7" s="553"/>
      <c r="BB7" s="553"/>
      <c r="BC7" s="553"/>
    </row>
    <row r="8" spans="1:71" ht="23.25" customHeight="1" thickBot="1">
      <c r="A8" s="52"/>
      <c r="B8" s="41"/>
      <c r="C8" s="41"/>
      <c r="D8" s="41"/>
      <c r="E8" s="41"/>
      <c r="F8" s="4"/>
      <c r="G8" s="4"/>
      <c r="H8" s="4"/>
      <c r="I8" s="4"/>
      <c r="J8" s="4"/>
      <c r="K8" s="4"/>
      <c r="L8" s="4"/>
      <c r="M8" s="635" t="str">
        <f>IF(COUNTIF(AM10:AN27,"err")&gt;0,"グレードと一致しない番号があります。登録番号を確認して下さい。","")</f>
        <v/>
      </c>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554"/>
      <c r="AU8" s="554"/>
      <c r="AV8" s="554"/>
      <c r="AW8" s="554"/>
      <c r="AX8" s="554"/>
      <c r="AY8" s="554"/>
      <c r="AZ8" s="554"/>
      <c r="BA8" s="554"/>
      <c r="BB8" s="554"/>
      <c r="BC8" s="554"/>
      <c r="BP8" s="543" t="s">
        <v>104</v>
      </c>
      <c r="BQ8" s="543"/>
      <c r="BR8" s="543" t="s">
        <v>105</v>
      </c>
      <c r="BS8" s="543" t="s">
        <v>106</v>
      </c>
    </row>
    <row r="9" spans="1:71" ht="46.5" customHeight="1" thickBot="1">
      <c r="A9" s="623" t="s">
        <v>16</v>
      </c>
      <c r="B9" s="624"/>
      <c r="C9" s="625" t="s">
        <v>53</v>
      </c>
      <c r="D9" s="626"/>
      <c r="E9" s="628"/>
      <c r="F9" s="625" t="s">
        <v>11</v>
      </c>
      <c r="G9" s="626"/>
      <c r="H9" s="627"/>
      <c r="I9" s="547" t="s">
        <v>4</v>
      </c>
      <c r="J9" s="626"/>
      <c r="K9" s="626"/>
      <c r="L9" s="627"/>
      <c r="M9" s="547" t="s">
        <v>312</v>
      </c>
      <c r="N9" s="626"/>
      <c r="O9" s="626"/>
      <c r="P9" s="626"/>
      <c r="Q9" s="626"/>
      <c r="R9" s="627"/>
      <c r="S9" s="547" t="s">
        <v>10</v>
      </c>
      <c r="T9" s="626"/>
      <c r="U9" s="626"/>
      <c r="V9" s="626"/>
      <c r="W9" s="626"/>
      <c r="X9" s="626"/>
      <c r="Y9" s="626"/>
      <c r="Z9" s="627"/>
      <c r="AA9" s="547" t="s">
        <v>2</v>
      </c>
      <c r="AB9" s="626"/>
      <c r="AC9" s="626"/>
      <c r="AD9" s="626"/>
      <c r="AE9" s="626"/>
      <c r="AF9" s="626"/>
      <c r="AG9" s="626"/>
      <c r="AH9" s="626"/>
      <c r="AI9" s="626"/>
      <c r="AJ9" s="626"/>
      <c r="AK9" s="626"/>
      <c r="AL9" s="627"/>
      <c r="AM9" s="631" t="s">
        <v>81</v>
      </c>
      <c r="AN9" s="632"/>
      <c r="AO9" s="550" t="s">
        <v>17</v>
      </c>
      <c r="AP9" s="551"/>
      <c r="AQ9" s="552"/>
      <c r="AR9" s="629" t="s">
        <v>167</v>
      </c>
      <c r="AS9" s="630"/>
      <c r="AT9" s="544" t="s">
        <v>18</v>
      </c>
      <c r="AU9" s="545"/>
      <c r="AV9" s="546"/>
      <c r="AW9" s="544" t="s">
        <v>82</v>
      </c>
      <c r="AX9" s="545"/>
      <c r="AY9" s="546"/>
      <c r="AZ9" s="547" t="s">
        <v>168</v>
      </c>
      <c r="BA9" s="548"/>
      <c r="BB9" s="548"/>
      <c r="BC9" s="549"/>
      <c r="BJ9" s="186"/>
      <c r="BK9" s="186"/>
      <c r="BO9" s="196" t="s">
        <v>60</v>
      </c>
      <c r="BP9" s="173" t="s">
        <v>58</v>
      </c>
      <c r="BQ9" s="173" t="s">
        <v>59</v>
      </c>
      <c r="BR9" s="543"/>
      <c r="BS9" s="543"/>
    </row>
    <row r="10" spans="1:71" s="24" customFormat="1" ht="34.5" customHeight="1" thickTop="1">
      <c r="A10" s="651" t="s">
        <v>86</v>
      </c>
      <c r="B10" s="652"/>
      <c r="C10" s="657"/>
      <c r="D10" s="658"/>
      <c r="E10" s="658"/>
      <c r="F10" s="607" t="s">
        <v>83</v>
      </c>
      <c r="G10" s="608"/>
      <c r="H10" s="609"/>
      <c r="I10" s="590"/>
      <c r="J10" s="591"/>
      <c r="K10" s="591"/>
      <c r="L10" s="592"/>
      <c r="M10" s="590"/>
      <c r="N10" s="591"/>
      <c r="O10" s="591"/>
      <c r="P10" s="591"/>
      <c r="Q10" s="591"/>
      <c r="R10" s="592"/>
      <c r="S10" s="610"/>
      <c r="T10" s="611"/>
      <c r="U10" s="611"/>
      <c r="V10" s="611"/>
      <c r="W10" s="611"/>
      <c r="X10" s="611"/>
      <c r="Y10" s="611"/>
      <c r="Z10" s="612"/>
      <c r="AA10" s="610"/>
      <c r="AB10" s="611"/>
      <c r="AC10" s="611"/>
      <c r="AD10" s="611"/>
      <c r="AE10" s="611"/>
      <c r="AF10" s="611"/>
      <c r="AG10" s="611"/>
      <c r="AH10" s="611"/>
      <c r="AI10" s="611"/>
      <c r="AJ10" s="611"/>
      <c r="AK10" s="611"/>
      <c r="AL10" s="612"/>
      <c r="AM10" s="659" t="str">
        <f t="shared" ref="AM10:AM15" si="0">IF(M10="","",IF(AND(LEFT(M10,1)&amp;RIGHT(M10,1)&lt;&gt;"D1",LEFT(M10,1)&amp;RIGHT(M10,1)&lt;&gt;"D2",LEFT(M10,1)&amp;RIGHT(M10,1)&lt;&gt;"D3",LEFT(M10,1)&amp;RIGHT(M10,1)&lt;&gt;"D4"),"err",LEFT(M10,1)&amp;RIGHT(M10,1)))</f>
        <v/>
      </c>
      <c r="AN10" s="660"/>
      <c r="AO10" s="602"/>
      <c r="AP10" s="603"/>
      <c r="AQ10" s="604"/>
      <c r="AR10" s="605"/>
      <c r="AS10" s="606"/>
      <c r="AT10" s="569" t="str">
        <f t="shared" ref="AT10:AT27" si="1">IF(AND(AO10&lt;&gt;"",AR10&lt;&gt;""),ROUNDDOWN(((AR10/AO10)/1000),1),"")</f>
        <v/>
      </c>
      <c r="AU10" s="570"/>
      <c r="AV10" s="571"/>
      <c r="AW10" s="712" t="str">
        <f>IF(AT10="","",SUM(AT10:AV11))</f>
        <v/>
      </c>
      <c r="AX10" s="713"/>
      <c r="AY10" s="714"/>
      <c r="AZ10" s="557"/>
      <c r="BA10" s="558"/>
      <c r="BB10" s="558"/>
      <c r="BC10" s="239" t="s">
        <v>84</v>
      </c>
      <c r="BJ10" s="187"/>
      <c r="BK10" s="187"/>
      <c r="BL10" s="187"/>
      <c r="BO10" s="197" t="s">
        <v>61</v>
      </c>
      <c r="BP10" s="172">
        <v>6000</v>
      </c>
      <c r="BQ10" s="172">
        <v>5000</v>
      </c>
      <c r="BR10" s="172">
        <v>7000</v>
      </c>
      <c r="BS10" s="172">
        <v>7500</v>
      </c>
    </row>
    <row r="11" spans="1:71" s="24" customFormat="1" ht="35.15" customHeight="1">
      <c r="A11" s="653"/>
      <c r="B11" s="654"/>
      <c r="C11" s="643"/>
      <c r="D11" s="644"/>
      <c r="E11" s="644"/>
      <c r="F11" s="596" t="s">
        <v>85</v>
      </c>
      <c r="G11" s="597"/>
      <c r="H11" s="598"/>
      <c r="I11" s="613"/>
      <c r="J11" s="614"/>
      <c r="K11" s="614"/>
      <c r="L11" s="615"/>
      <c r="M11" s="613"/>
      <c r="N11" s="614"/>
      <c r="O11" s="614"/>
      <c r="P11" s="614"/>
      <c r="Q11" s="614"/>
      <c r="R11" s="615"/>
      <c r="S11" s="616"/>
      <c r="T11" s="617"/>
      <c r="U11" s="617"/>
      <c r="V11" s="617"/>
      <c r="W11" s="617"/>
      <c r="X11" s="617"/>
      <c r="Y11" s="617"/>
      <c r="Z11" s="618"/>
      <c r="AA11" s="616"/>
      <c r="AB11" s="617"/>
      <c r="AC11" s="617"/>
      <c r="AD11" s="617"/>
      <c r="AE11" s="617"/>
      <c r="AF11" s="617"/>
      <c r="AG11" s="617"/>
      <c r="AH11" s="617"/>
      <c r="AI11" s="617"/>
      <c r="AJ11" s="617"/>
      <c r="AK11" s="617"/>
      <c r="AL11" s="618"/>
      <c r="AM11" s="588" t="str">
        <f t="shared" si="0"/>
        <v/>
      </c>
      <c r="AN11" s="589"/>
      <c r="AO11" s="582"/>
      <c r="AP11" s="583"/>
      <c r="AQ11" s="584"/>
      <c r="AR11" s="575"/>
      <c r="AS11" s="576"/>
      <c r="AT11" s="572" t="str">
        <f t="shared" si="1"/>
        <v/>
      </c>
      <c r="AU11" s="573"/>
      <c r="AV11" s="574"/>
      <c r="AW11" s="564"/>
      <c r="AX11" s="565"/>
      <c r="AY11" s="566"/>
      <c r="AZ11" s="555"/>
      <c r="BA11" s="556"/>
      <c r="BB11" s="556"/>
      <c r="BC11" s="240" t="s">
        <v>84</v>
      </c>
      <c r="BJ11" s="187"/>
      <c r="BK11" s="187"/>
      <c r="BL11" s="187"/>
      <c r="BO11" s="197" t="s">
        <v>62</v>
      </c>
      <c r="BP11" s="172">
        <v>5000</v>
      </c>
      <c r="BQ11" s="172">
        <v>4000</v>
      </c>
      <c r="BR11" s="172">
        <v>6000</v>
      </c>
      <c r="BS11" s="172">
        <v>6500</v>
      </c>
    </row>
    <row r="12" spans="1:71" s="24" customFormat="1" ht="35.15" customHeight="1">
      <c r="A12" s="653"/>
      <c r="B12" s="654"/>
      <c r="C12" s="641"/>
      <c r="D12" s="642"/>
      <c r="E12" s="642"/>
      <c r="F12" s="593" t="s">
        <v>83</v>
      </c>
      <c r="G12" s="594"/>
      <c r="H12" s="595"/>
      <c r="I12" s="599"/>
      <c r="J12" s="600"/>
      <c r="K12" s="600"/>
      <c r="L12" s="601"/>
      <c r="M12" s="599"/>
      <c r="N12" s="600"/>
      <c r="O12" s="600"/>
      <c r="P12" s="600"/>
      <c r="Q12" s="600"/>
      <c r="R12" s="601"/>
      <c r="S12" s="619"/>
      <c r="T12" s="620"/>
      <c r="U12" s="620"/>
      <c r="V12" s="620"/>
      <c r="W12" s="620"/>
      <c r="X12" s="620"/>
      <c r="Y12" s="620"/>
      <c r="Z12" s="621"/>
      <c r="AA12" s="619"/>
      <c r="AB12" s="620"/>
      <c r="AC12" s="620"/>
      <c r="AD12" s="620"/>
      <c r="AE12" s="620"/>
      <c r="AF12" s="620"/>
      <c r="AG12" s="620"/>
      <c r="AH12" s="620"/>
      <c r="AI12" s="620"/>
      <c r="AJ12" s="620"/>
      <c r="AK12" s="620"/>
      <c r="AL12" s="621"/>
      <c r="AM12" s="580" t="str">
        <f t="shared" si="0"/>
        <v/>
      </c>
      <c r="AN12" s="581"/>
      <c r="AO12" s="585"/>
      <c r="AP12" s="586"/>
      <c r="AQ12" s="587"/>
      <c r="AR12" s="567"/>
      <c r="AS12" s="568"/>
      <c r="AT12" s="577" t="str">
        <f t="shared" si="1"/>
        <v/>
      </c>
      <c r="AU12" s="578"/>
      <c r="AV12" s="579"/>
      <c r="AW12" s="561" t="str">
        <f>IF(AT12="","",SUM(AT12:AV13))</f>
        <v/>
      </c>
      <c r="AX12" s="562"/>
      <c r="AY12" s="563"/>
      <c r="AZ12" s="559"/>
      <c r="BA12" s="560"/>
      <c r="BB12" s="560"/>
      <c r="BC12" s="241" t="s">
        <v>84</v>
      </c>
      <c r="BJ12" s="187"/>
      <c r="BK12" s="187"/>
      <c r="BL12" s="187"/>
      <c r="BO12" s="197" t="s">
        <v>63</v>
      </c>
      <c r="BP12" s="172">
        <v>4000</v>
      </c>
      <c r="BQ12" s="172">
        <v>3000</v>
      </c>
      <c r="BR12" s="172">
        <v>5000</v>
      </c>
      <c r="BS12" s="172">
        <v>5500</v>
      </c>
    </row>
    <row r="13" spans="1:71" s="24" customFormat="1" ht="35.15" customHeight="1">
      <c r="A13" s="653"/>
      <c r="B13" s="654"/>
      <c r="C13" s="643"/>
      <c r="D13" s="644"/>
      <c r="E13" s="644"/>
      <c r="F13" s="596" t="s">
        <v>85</v>
      </c>
      <c r="G13" s="597"/>
      <c r="H13" s="598"/>
      <c r="I13" s="613"/>
      <c r="J13" s="614"/>
      <c r="K13" s="614"/>
      <c r="L13" s="615"/>
      <c r="M13" s="613"/>
      <c r="N13" s="614"/>
      <c r="O13" s="614"/>
      <c r="P13" s="614"/>
      <c r="Q13" s="614"/>
      <c r="R13" s="615"/>
      <c r="S13" s="616"/>
      <c r="T13" s="617"/>
      <c r="U13" s="617"/>
      <c r="V13" s="617"/>
      <c r="W13" s="617"/>
      <c r="X13" s="617"/>
      <c r="Y13" s="617"/>
      <c r="Z13" s="618"/>
      <c r="AA13" s="616"/>
      <c r="AB13" s="617"/>
      <c r="AC13" s="617"/>
      <c r="AD13" s="617"/>
      <c r="AE13" s="617"/>
      <c r="AF13" s="617"/>
      <c r="AG13" s="617"/>
      <c r="AH13" s="617"/>
      <c r="AI13" s="617"/>
      <c r="AJ13" s="617"/>
      <c r="AK13" s="617"/>
      <c r="AL13" s="618"/>
      <c r="AM13" s="588" t="str">
        <f t="shared" si="0"/>
        <v/>
      </c>
      <c r="AN13" s="589"/>
      <c r="AO13" s="582"/>
      <c r="AP13" s="583"/>
      <c r="AQ13" s="584"/>
      <c r="AR13" s="575"/>
      <c r="AS13" s="576"/>
      <c r="AT13" s="572" t="str">
        <f t="shared" si="1"/>
        <v/>
      </c>
      <c r="AU13" s="573"/>
      <c r="AV13" s="574"/>
      <c r="AW13" s="564"/>
      <c r="AX13" s="565"/>
      <c r="AY13" s="566"/>
      <c r="AZ13" s="555"/>
      <c r="BA13" s="556"/>
      <c r="BB13" s="556"/>
      <c r="BC13" s="240" t="s">
        <v>84</v>
      </c>
      <c r="BJ13" s="187"/>
      <c r="BK13" s="187"/>
      <c r="BL13" s="187"/>
      <c r="BO13" s="197" t="s">
        <v>64</v>
      </c>
      <c r="BP13" s="172">
        <v>3000</v>
      </c>
      <c r="BQ13" s="172">
        <v>2000</v>
      </c>
      <c r="BR13" s="172"/>
      <c r="BS13" s="172"/>
    </row>
    <row r="14" spans="1:71" s="24" customFormat="1" ht="35.15" customHeight="1">
      <c r="A14" s="653"/>
      <c r="B14" s="654"/>
      <c r="C14" s="641"/>
      <c r="D14" s="642"/>
      <c r="E14" s="642"/>
      <c r="F14" s="593" t="s">
        <v>83</v>
      </c>
      <c r="G14" s="594"/>
      <c r="H14" s="595"/>
      <c r="I14" s="599"/>
      <c r="J14" s="600"/>
      <c r="K14" s="600"/>
      <c r="L14" s="601"/>
      <c r="M14" s="599"/>
      <c r="N14" s="600"/>
      <c r="O14" s="600"/>
      <c r="P14" s="600"/>
      <c r="Q14" s="600"/>
      <c r="R14" s="601"/>
      <c r="S14" s="619"/>
      <c r="T14" s="620"/>
      <c r="U14" s="620"/>
      <c r="V14" s="620"/>
      <c r="W14" s="620"/>
      <c r="X14" s="620"/>
      <c r="Y14" s="620"/>
      <c r="Z14" s="621"/>
      <c r="AA14" s="619"/>
      <c r="AB14" s="620"/>
      <c r="AC14" s="620"/>
      <c r="AD14" s="620"/>
      <c r="AE14" s="620"/>
      <c r="AF14" s="620"/>
      <c r="AG14" s="620"/>
      <c r="AH14" s="620"/>
      <c r="AI14" s="620"/>
      <c r="AJ14" s="620"/>
      <c r="AK14" s="620"/>
      <c r="AL14" s="621"/>
      <c r="AM14" s="580" t="str">
        <f t="shared" si="0"/>
        <v/>
      </c>
      <c r="AN14" s="581"/>
      <c r="AO14" s="585"/>
      <c r="AP14" s="586"/>
      <c r="AQ14" s="587"/>
      <c r="AR14" s="567"/>
      <c r="AS14" s="568"/>
      <c r="AT14" s="577" t="str">
        <f t="shared" si="1"/>
        <v/>
      </c>
      <c r="AU14" s="578"/>
      <c r="AV14" s="579"/>
      <c r="AW14" s="561" t="str">
        <f>IF(AT14="","",SUM(AT14:AV15))</f>
        <v/>
      </c>
      <c r="AX14" s="562"/>
      <c r="AY14" s="563"/>
      <c r="AZ14" s="559"/>
      <c r="BA14" s="560"/>
      <c r="BB14" s="560"/>
      <c r="BC14" s="242" t="s">
        <v>84</v>
      </c>
      <c r="BJ14" s="187"/>
      <c r="BK14" s="187"/>
      <c r="BL14" s="187"/>
    </row>
    <row r="15" spans="1:71" s="24" customFormat="1" ht="35.15" customHeight="1">
      <c r="A15" s="655"/>
      <c r="B15" s="656"/>
      <c r="C15" s="643"/>
      <c r="D15" s="644"/>
      <c r="E15" s="644"/>
      <c r="F15" s="596" t="s">
        <v>85</v>
      </c>
      <c r="G15" s="597"/>
      <c r="H15" s="598"/>
      <c r="I15" s="613"/>
      <c r="J15" s="614"/>
      <c r="K15" s="614"/>
      <c r="L15" s="615"/>
      <c r="M15" s="613"/>
      <c r="N15" s="614"/>
      <c r="O15" s="614"/>
      <c r="P15" s="614"/>
      <c r="Q15" s="614"/>
      <c r="R15" s="615"/>
      <c r="S15" s="616"/>
      <c r="T15" s="617"/>
      <c r="U15" s="617"/>
      <c r="V15" s="617"/>
      <c r="W15" s="617"/>
      <c r="X15" s="617"/>
      <c r="Y15" s="617"/>
      <c r="Z15" s="618"/>
      <c r="AA15" s="616"/>
      <c r="AB15" s="617"/>
      <c r="AC15" s="617"/>
      <c r="AD15" s="617"/>
      <c r="AE15" s="617"/>
      <c r="AF15" s="617"/>
      <c r="AG15" s="617"/>
      <c r="AH15" s="617"/>
      <c r="AI15" s="617"/>
      <c r="AJ15" s="617"/>
      <c r="AK15" s="617"/>
      <c r="AL15" s="618"/>
      <c r="AM15" s="588" t="str">
        <f t="shared" si="0"/>
        <v/>
      </c>
      <c r="AN15" s="589"/>
      <c r="AO15" s="582"/>
      <c r="AP15" s="583"/>
      <c r="AQ15" s="584"/>
      <c r="AR15" s="575"/>
      <c r="AS15" s="576"/>
      <c r="AT15" s="572" t="str">
        <f t="shared" si="1"/>
        <v/>
      </c>
      <c r="AU15" s="573"/>
      <c r="AV15" s="574"/>
      <c r="AW15" s="564"/>
      <c r="AX15" s="565"/>
      <c r="AY15" s="566"/>
      <c r="AZ15" s="555"/>
      <c r="BA15" s="556"/>
      <c r="BB15" s="556"/>
      <c r="BC15" s="243" t="s">
        <v>84</v>
      </c>
      <c r="BJ15" s="187"/>
      <c r="BK15" s="187"/>
      <c r="BL15" s="187"/>
    </row>
    <row r="16" spans="1:71" s="24" customFormat="1" ht="35.15" customHeight="1">
      <c r="A16" s="661" t="s">
        <v>87</v>
      </c>
      <c r="B16" s="662"/>
      <c r="C16" s="641"/>
      <c r="D16" s="642"/>
      <c r="E16" s="642"/>
      <c r="F16" s="593" t="s">
        <v>83</v>
      </c>
      <c r="G16" s="594"/>
      <c r="H16" s="595"/>
      <c r="I16" s="599"/>
      <c r="J16" s="600"/>
      <c r="K16" s="600"/>
      <c r="L16" s="601"/>
      <c r="M16" s="599"/>
      <c r="N16" s="600"/>
      <c r="O16" s="600"/>
      <c r="P16" s="600"/>
      <c r="Q16" s="600"/>
      <c r="R16" s="601"/>
      <c r="S16" s="619"/>
      <c r="T16" s="620"/>
      <c r="U16" s="620"/>
      <c r="V16" s="620"/>
      <c r="W16" s="620"/>
      <c r="X16" s="620"/>
      <c r="Y16" s="620"/>
      <c r="Z16" s="621"/>
      <c r="AA16" s="619"/>
      <c r="AB16" s="620"/>
      <c r="AC16" s="620"/>
      <c r="AD16" s="620"/>
      <c r="AE16" s="620"/>
      <c r="AF16" s="620"/>
      <c r="AG16" s="620"/>
      <c r="AH16" s="620"/>
      <c r="AI16" s="620"/>
      <c r="AJ16" s="620"/>
      <c r="AK16" s="620"/>
      <c r="AL16" s="621"/>
      <c r="AM16" s="580" t="str">
        <f>IF(M16="","",IF(AND(LEFT(M16,1)&amp;RIGHT(M16,1)&lt;&gt;"D1",LEFT(M16,1)&amp;RIGHT(M16,1)&lt;&gt;"D2",LEFT(M16,1)&amp;RIGHT(M16,1)&lt;&gt;"D3"),"err",LEFT(M16,1)&amp;RIGHT(M16,1)))</f>
        <v/>
      </c>
      <c r="AN16" s="581"/>
      <c r="AO16" s="585"/>
      <c r="AP16" s="586"/>
      <c r="AQ16" s="587"/>
      <c r="AR16" s="567"/>
      <c r="AS16" s="568"/>
      <c r="AT16" s="577" t="str">
        <f t="shared" si="1"/>
        <v/>
      </c>
      <c r="AU16" s="578"/>
      <c r="AV16" s="579"/>
      <c r="AW16" s="561" t="str">
        <f>IF(AT16="","",SUM(AT16:AV17))</f>
        <v/>
      </c>
      <c r="AX16" s="562"/>
      <c r="AY16" s="563"/>
      <c r="AZ16" s="559"/>
      <c r="BA16" s="560"/>
      <c r="BB16" s="560"/>
      <c r="BC16" s="241" t="s">
        <v>84</v>
      </c>
      <c r="BJ16" s="187"/>
      <c r="BK16" s="187"/>
      <c r="BL16" s="187"/>
    </row>
    <row r="17" spans="1:64" s="24" customFormat="1" ht="34.5" customHeight="1">
      <c r="A17" s="663"/>
      <c r="B17" s="664"/>
      <c r="C17" s="643"/>
      <c r="D17" s="644"/>
      <c r="E17" s="644"/>
      <c r="F17" s="596" t="s">
        <v>85</v>
      </c>
      <c r="G17" s="597"/>
      <c r="H17" s="598"/>
      <c r="I17" s="613"/>
      <c r="J17" s="614"/>
      <c r="K17" s="614"/>
      <c r="L17" s="615"/>
      <c r="M17" s="613"/>
      <c r="N17" s="614"/>
      <c r="O17" s="614"/>
      <c r="P17" s="614"/>
      <c r="Q17" s="614"/>
      <c r="R17" s="615"/>
      <c r="S17" s="616"/>
      <c r="T17" s="617"/>
      <c r="U17" s="617"/>
      <c r="V17" s="617"/>
      <c r="W17" s="617"/>
      <c r="X17" s="617"/>
      <c r="Y17" s="617"/>
      <c r="Z17" s="618"/>
      <c r="AA17" s="616"/>
      <c r="AB17" s="617"/>
      <c r="AC17" s="617"/>
      <c r="AD17" s="617"/>
      <c r="AE17" s="617"/>
      <c r="AF17" s="617"/>
      <c r="AG17" s="617"/>
      <c r="AH17" s="617"/>
      <c r="AI17" s="617"/>
      <c r="AJ17" s="617"/>
      <c r="AK17" s="617"/>
      <c r="AL17" s="618"/>
      <c r="AM17" s="588" t="str">
        <f t="shared" ref="AM17:AM27" si="2">IF(M17="","",IF(AND(LEFT(M17,1)&amp;RIGHT(M17,1)&lt;&gt;"D1",LEFT(M17,1)&amp;RIGHT(M17,1)&lt;&gt;"D2",LEFT(M17,1)&amp;RIGHT(M17,1)&lt;&gt;"D3"),"err",LEFT(M17,1)&amp;RIGHT(M17,1)))</f>
        <v/>
      </c>
      <c r="AN17" s="589"/>
      <c r="AO17" s="582"/>
      <c r="AP17" s="583"/>
      <c r="AQ17" s="584"/>
      <c r="AR17" s="575"/>
      <c r="AS17" s="576"/>
      <c r="AT17" s="572" t="str">
        <f t="shared" si="1"/>
        <v/>
      </c>
      <c r="AU17" s="573"/>
      <c r="AV17" s="574"/>
      <c r="AW17" s="564"/>
      <c r="AX17" s="565"/>
      <c r="AY17" s="566"/>
      <c r="AZ17" s="555"/>
      <c r="BA17" s="556"/>
      <c r="BB17" s="556"/>
      <c r="BC17" s="240" t="s">
        <v>84</v>
      </c>
      <c r="BJ17" s="187"/>
      <c r="BK17" s="187"/>
      <c r="BL17" s="187"/>
    </row>
    <row r="18" spans="1:64" s="24" customFormat="1" ht="35.15" customHeight="1">
      <c r="A18" s="663"/>
      <c r="B18" s="664"/>
      <c r="C18" s="641"/>
      <c r="D18" s="642"/>
      <c r="E18" s="642"/>
      <c r="F18" s="593" t="s">
        <v>83</v>
      </c>
      <c r="G18" s="594"/>
      <c r="H18" s="595"/>
      <c r="I18" s="599"/>
      <c r="J18" s="600"/>
      <c r="K18" s="600"/>
      <c r="L18" s="601"/>
      <c r="M18" s="599"/>
      <c r="N18" s="600"/>
      <c r="O18" s="600"/>
      <c r="P18" s="600"/>
      <c r="Q18" s="600"/>
      <c r="R18" s="601"/>
      <c r="S18" s="619"/>
      <c r="T18" s="620"/>
      <c r="U18" s="620"/>
      <c r="V18" s="620"/>
      <c r="W18" s="620"/>
      <c r="X18" s="620"/>
      <c r="Y18" s="620"/>
      <c r="Z18" s="621"/>
      <c r="AA18" s="619"/>
      <c r="AB18" s="620"/>
      <c r="AC18" s="620"/>
      <c r="AD18" s="620"/>
      <c r="AE18" s="620"/>
      <c r="AF18" s="620"/>
      <c r="AG18" s="620"/>
      <c r="AH18" s="620"/>
      <c r="AI18" s="620"/>
      <c r="AJ18" s="620"/>
      <c r="AK18" s="620"/>
      <c r="AL18" s="621"/>
      <c r="AM18" s="580" t="str">
        <f t="shared" si="2"/>
        <v/>
      </c>
      <c r="AN18" s="581"/>
      <c r="AO18" s="585"/>
      <c r="AP18" s="586"/>
      <c r="AQ18" s="587"/>
      <c r="AR18" s="567"/>
      <c r="AS18" s="568"/>
      <c r="AT18" s="577" t="str">
        <f t="shared" si="1"/>
        <v/>
      </c>
      <c r="AU18" s="578"/>
      <c r="AV18" s="579"/>
      <c r="AW18" s="561" t="str">
        <f>IF(AT18="","",SUM(AT18:AV19))</f>
        <v/>
      </c>
      <c r="AX18" s="562"/>
      <c r="AY18" s="563"/>
      <c r="AZ18" s="559"/>
      <c r="BA18" s="560"/>
      <c r="BB18" s="560"/>
      <c r="BC18" s="241" t="s">
        <v>84</v>
      </c>
      <c r="BJ18" s="187"/>
      <c r="BK18" s="187"/>
      <c r="BL18" s="187"/>
    </row>
    <row r="19" spans="1:64" s="24" customFormat="1" ht="35.15" customHeight="1">
      <c r="A19" s="663"/>
      <c r="B19" s="664"/>
      <c r="C19" s="643"/>
      <c r="D19" s="644"/>
      <c r="E19" s="644"/>
      <c r="F19" s="596" t="s">
        <v>85</v>
      </c>
      <c r="G19" s="597"/>
      <c r="H19" s="598"/>
      <c r="I19" s="613"/>
      <c r="J19" s="614"/>
      <c r="K19" s="614"/>
      <c r="L19" s="615"/>
      <c r="M19" s="613"/>
      <c r="N19" s="614"/>
      <c r="O19" s="614"/>
      <c r="P19" s="614"/>
      <c r="Q19" s="614"/>
      <c r="R19" s="615"/>
      <c r="S19" s="616"/>
      <c r="T19" s="617"/>
      <c r="U19" s="617"/>
      <c r="V19" s="617"/>
      <c r="W19" s="617"/>
      <c r="X19" s="617"/>
      <c r="Y19" s="617"/>
      <c r="Z19" s="618"/>
      <c r="AA19" s="616"/>
      <c r="AB19" s="617"/>
      <c r="AC19" s="617"/>
      <c r="AD19" s="617"/>
      <c r="AE19" s="617"/>
      <c r="AF19" s="617"/>
      <c r="AG19" s="617"/>
      <c r="AH19" s="617"/>
      <c r="AI19" s="617"/>
      <c r="AJ19" s="617"/>
      <c r="AK19" s="617"/>
      <c r="AL19" s="618"/>
      <c r="AM19" s="588" t="str">
        <f t="shared" si="2"/>
        <v/>
      </c>
      <c r="AN19" s="589"/>
      <c r="AO19" s="582"/>
      <c r="AP19" s="583"/>
      <c r="AQ19" s="584"/>
      <c r="AR19" s="575"/>
      <c r="AS19" s="576"/>
      <c r="AT19" s="572" t="str">
        <f t="shared" si="1"/>
        <v/>
      </c>
      <c r="AU19" s="573"/>
      <c r="AV19" s="574"/>
      <c r="AW19" s="564"/>
      <c r="AX19" s="565"/>
      <c r="AY19" s="566"/>
      <c r="AZ19" s="555"/>
      <c r="BA19" s="556"/>
      <c r="BB19" s="556"/>
      <c r="BC19" s="240" t="s">
        <v>84</v>
      </c>
      <c r="BJ19" s="187"/>
      <c r="BK19" s="187"/>
      <c r="BL19" s="187"/>
    </row>
    <row r="20" spans="1:64" s="24" customFormat="1" ht="35.15" customHeight="1">
      <c r="A20" s="663"/>
      <c r="B20" s="664"/>
      <c r="C20" s="641"/>
      <c r="D20" s="642"/>
      <c r="E20" s="642"/>
      <c r="F20" s="593" t="s">
        <v>83</v>
      </c>
      <c r="G20" s="594"/>
      <c r="H20" s="595"/>
      <c r="I20" s="599"/>
      <c r="J20" s="600"/>
      <c r="K20" s="600"/>
      <c r="L20" s="601"/>
      <c r="M20" s="599"/>
      <c r="N20" s="600"/>
      <c r="O20" s="600"/>
      <c r="P20" s="600"/>
      <c r="Q20" s="600"/>
      <c r="R20" s="601"/>
      <c r="S20" s="619"/>
      <c r="T20" s="620"/>
      <c r="U20" s="620"/>
      <c r="V20" s="620"/>
      <c r="W20" s="620"/>
      <c r="X20" s="620"/>
      <c r="Y20" s="620"/>
      <c r="Z20" s="621"/>
      <c r="AA20" s="619"/>
      <c r="AB20" s="620"/>
      <c r="AC20" s="620"/>
      <c r="AD20" s="620"/>
      <c r="AE20" s="620"/>
      <c r="AF20" s="620"/>
      <c r="AG20" s="620"/>
      <c r="AH20" s="620"/>
      <c r="AI20" s="620"/>
      <c r="AJ20" s="620"/>
      <c r="AK20" s="620"/>
      <c r="AL20" s="621"/>
      <c r="AM20" s="580" t="str">
        <f t="shared" si="2"/>
        <v/>
      </c>
      <c r="AN20" s="581"/>
      <c r="AO20" s="585"/>
      <c r="AP20" s="586"/>
      <c r="AQ20" s="587"/>
      <c r="AR20" s="567"/>
      <c r="AS20" s="568"/>
      <c r="AT20" s="577" t="str">
        <f t="shared" si="1"/>
        <v/>
      </c>
      <c r="AU20" s="578"/>
      <c r="AV20" s="579"/>
      <c r="AW20" s="561" t="str">
        <f>IF(AT20="","",SUM(AT20:AV21))</f>
        <v/>
      </c>
      <c r="AX20" s="562"/>
      <c r="AY20" s="563"/>
      <c r="AZ20" s="559"/>
      <c r="BA20" s="560"/>
      <c r="BB20" s="560"/>
      <c r="BC20" s="242" t="s">
        <v>84</v>
      </c>
      <c r="BJ20" s="187"/>
      <c r="BK20" s="187"/>
      <c r="BL20" s="187"/>
    </row>
    <row r="21" spans="1:64" s="24" customFormat="1" ht="35.15" customHeight="1">
      <c r="A21" s="665"/>
      <c r="B21" s="666"/>
      <c r="C21" s="643"/>
      <c r="D21" s="644"/>
      <c r="E21" s="644"/>
      <c r="F21" s="596" t="s">
        <v>85</v>
      </c>
      <c r="G21" s="597"/>
      <c r="H21" s="598"/>
      <c r="I21" s="613"/>
      <c r="J21" s="614"/>
      <c r="K21" s="614"/>
      <c r="L21" s="615"/>
      <c r="M21" s="613"/>
      <c r="N21" s="614"/>
      <c r="O21" s="614"/>
      <c r="P21" s="614"/>
      <c r="Q21" s="614"/>
      <c r="R21" s="615"/>
      <c r="S21" s="616"/>
      <c r="T21" s="617"/>
      <c r="U21" s="617"/>
      <c r="V21" s="617"/>
      <c r="W21" s="617"/>
      <c r="X21" s="617"/>
      <c r="Y21" s="617"/>
      <c r="Z21" s="618"/>
      <c r="AA21" s="616"/>
      <c r="AB21" s="617"/>
      <c r="AC21" s="617"/>
      <c r="AD21" s="617"/>
      <c r="AE21" s="617"/>
      <c r="AF21" s="617"/>
      <c r="AG21" s="617"/>
      <c r="AH21" s="617"/>
      <c r="AI21" s="617"/>
      <c r="AJ21" s="617"/>
      <c r="AK21" s="617"/>
      <c r="AL21" s="618"/>
      <c r="AM21" s="588" t="str">
        <f t="shared" si="2"/>
        <v/>
      </c>
      <c r="AN21" s="589"/>
      <c r="AO21" s="582"/>
      <c r="AP21" s="583"/>
      <c r="AQ21" s="584"/>
      <c r="AR21" s="575"/>
      <c r="AS21" s="576"/>
      <c r="AT21" s="572" t="str">
        <f t="shared" si="1"/>
        <v/>
      </c>
      <c r="AU21" s="573"/>
      <c r="AV21" s="574"/>
      <c r="AW21" s="564"/>
      <c r="AX21" s="565"/>
      <c r="AY21" s="566"/>
      <c r="AZ21" s="555"/>
      <c r="BA21" s="556"/>
      <c r="BB21" s="556"/>
      <c r="BC21" s="240" t="s">
        <v>84</v>
      </c>
      <c r="BJ21" s="187"/>
      <c r="BK21" s="187"/>
      <c r="BL21" s="187"/>
    </row>
    <row r="22" spans="1:64" s="24" customFormat="1" ht="35.15" customHeight="1">
      <c r="A22" s="661" t="s">
        <v>88</v>
      </c>
      <c r="B22" s="662"/>
      <c r="C22" s="641"/>
      <c r="D22" s="642"/>
      <c r="E22" s="642"/>
      <c r="F22" s="593" t="s">
        <v>83</v>
      </c>
      <c r="G22" s="594"/>
      <c r="H22" s="595"/>
      <c r="I22" s="599"/>
      <c r="J22" s="600"/>
      <c r="K22" s="600"/>
      <c r="L22" s="601"/>
      <c r="M22" s="599"/>
      <c r="N22" s="600"/>
      <c r="O22" s="600"/>
      <c r="P22" s="600"/>
      <c r="Q22" s="600"/>
      <c r="R22" s="601"/>
      <c r="S22" s="619"/>
      <c r="T22" s="620"/>
      <c r="U22" s="620"/>
      <c r="V22" s="620"/>
      <c r="W22" s="620"/>
      <c r="X22" s="620"/>
      <c r="Y22" s="620"/>
      <c r="Z22" s="621"/>
      <c r="AA22" s="619"/>
      <c r="AB22" s="620"/>
      <c r="AC22" s="620"/>
      <c r="AD22" s="620"/>
      <c r="AE22" s="620"/>
      <c r="AF22" s="620"/>
      <c r="AG22" s="620"/>
      <c r="AH22" s="620"/>
      <c r="AI22" s="620"/>
      <c r="AJ22" s="620"/>
      <c r="AK22" s="620"/>
      <c r="AL22" s="621"/>
      <c r="AM22" s="580" t="str">
        <f t="shared" si="2"/>
        <v/>
      </c>
      <c r="AN22" s="581"/>
      <c r="AO22" s="585"/>
      <c r="AP22" s="586"/>
      <c r="AQ22" s="587"/>
      <c r="AR22" s="567"/>
      <c r="AS22" s="568"/>
      <c r="AT22" s="577" t="str">
        <f t="shared" si="1"/>
        <v/>
      </c>
      <c r="AU22" s="578"/>
      <c r="AV22" s="579"/>
      <c r="AW22" s="561" t="str">
        <f>IF(AT22="","",SUM(AT22:AV23))</f>
        <v/>
      </c>
      <c r="AX22" s="562"/>
      <c r="AY22" s="563"/>
      <c r="AZ22" s="559"/>
      <c r="BA22" s="560"/>
      <c r="BB22" s="560"/>
      <c r="BC22" s="242" t="s">
        <v>84</v>
      </c>
      <c r="BJ22" s="187"/>
      <c r="BK22" s="187"/>
      <c r="BL22" s="187"/>
    </row>
    <row r="23" spans="1:64" s="24" customFormat="1" ht="35.15" customHeight="1">
      <c r="A23" s="663"/>
      <c r="B23" s="664"/>
      <c r="C23" s="643"/>
      <c r="D23" s="644"/>
      <c r="E23" s="644"/>
      <c r="F23" s="596" t="s">
        <v>85</v>
      </c>
      <c r="G23" s="597"/>
      <c r="H23" s="598"/>
      <c r="I23" s="613"/>
      <c r="J23" s="614"/>
      <c r="K23" s="614"/>
      <c r="L23" s="615"/>
      <c r="M23" s="613"/>
      <c r="N23" s="614"/>
      <c r="O23" s="614"/>
      <c r="P23" s="614"/>
      <c r="Q23" s="614"/>
      <c r="R23" s="615"/>
      <c r="S23" s="616"/>
      <c r="T23" s="617"/>
      <c r="U23" s="617"/>
      <c r="V23" s="617"/>
      <c r="W23" s="617"/>
      <c r="X23" s="617"/>
      <c r="Y23" s="617"/>
      <c r="Z23" s="618"/>
      <c r="AA23" s="616"/>
      <c r="AB23" s="617"/>
      <c r="AC23" s="617"/>
      <c r="AD23" s="617"/>
      <c r="AE23" s="617"/>
      <c r="AF23" s="617"/>
      <c r="AG23" s="617"/>
      <c r="AH23" s="617"/>
      <c r="AI23" s="617"/>
      <c r="AJ23" s="617"/>
      <c r="AK23" s="617"/>
      <c r="AL23" s="618"/>
      <c r="AM23" s="588" t="str">
        <f t="shared" si="2"/>
        <v/>
      </c>
      <c r="AN23" s="589"/>
      <c r="AO23" s="582"/>
      <c r="AP23" s="583"/>
      <c r="AQ23" s="584"/>
      <c r="AR23" s="575"/>
      <c r="AS23" s="576"/>
      <c r="AT23" s="572" t="str">
        <f t="shared" si="1"/>
        <v/>
      </c>
      <c r="AU23" s="573"/>
      <c r="AV23" s="574"/>
      <c r="AW23" s="564"/>
      <c r="AX23" s="565"/>
      <c r="AY23" s="566"/>
      <c r="AZ23" s="555"/>
      <c r="BA23" s="556"/>
      <c r="BB23" s="556"/>
      <c r="BC23" s="240" t="s">
        <v>84</v>
      </c>
      <c r="BJ23" s="187"/>
      <c r="BK23" s="187"/>
      <c r="BL23" s="187"/>
    </row>
    <row r="24" spans="1:64" s="24" customFormat="1" ht="34.5" customHeight="1">
      <c r="A24" s="663"/>
      <c r="B24" s="664"/>
      <c r="C24" s="641"/>
      <c r="D24" s="642"/>
      <c r="E24" s="642"/>
      <c r="F24" s="593" t="s">
        <v>83</v>
      </c>
      <c r="G24" s="594"/>
      <c r="H24" s="595"/>
      <c r="I24" s="599"/>
      <c r="J24" s="600"/>
      <c r="K24" s="600"/>
      <c r="L24" s="601"/>
      <c r="M24" s="599"/>
      <c r="N24" s="600"/>
      <c r="O24" s="600"/>
      <c r="P24" s="600"/>
      <c r="Q24" s="600"/>
      <c r="R24" s="601"/>
      <c r="S24" s="619"/>
      <c r="T24" s="620"/>
      <c r="U24" s="620"/>
      <c r="V24" s="620"/>
      <c r="W24" s="620"/>
      <c r="X24" s="620"/>
      <c r="Y24" s="620"/>
      <c r="Z24" s="621"/>
      <c r="AA24" s="619"/>
      <c r="AB24" s="620"/>
      <c r="AC24" s="620"/>
      <c r="AD24" s="620"/>
      <c r="AE24" s="620"/>
      <c r="AF24" s="620"/>
      <c r="AG24" s="620"/>
      <c r="AH24" s="620"/>
      <c r="AI24" s="620"/>
      <c r="AJ24" s="620"/>
      <c r="AK24" s="620"/>
      <c r="AL24" s="621"/>
      <c r="AM24" s="580" t="str">
        <f t="shared" si="2"/>
        <v/>
      </c>
      <c r="AN24" s="581"/>
      <c r="AO24" s="585"/>
      <c r="AP24" s="586"/>
      <c r="AQ24" s="587"/>
      <c r="AR24" s="567"/>
      <c r="AS24" s="568"/>
      <c r="AT24" s="577" t="str">
        <f t="shared" si="1"/>
        <v/>
      </c>
      <c r="AU24" s="578"/>
      <c r="AV24" s="579"/>
      <c r="AW24" s="561" t="str">
        <f>IF(AT24="","",SUM(AT24:AV25))</f>
        <v/>
      </c>
      <c r="AX24" s="562"/>
      <c r="AY24" s="563"/>
      <c r="AZ24" s="559"/>
      <c r="BA24" s="560"/>
      <c r="BB24" s="560"/>
      <c r="BC24" s="241" t="s">
        <v>84</v>
      </c>
      <c r="BJ24" s="187"/>
      <c r="BK24" s="187"/>
      <c r="BL24" s="187"/>
    </row>
    <row r="25" spans="1:64" s="24" customFormat="1" ht="35.15" customHeight="1">
      <c r="A25" s="663"/>
      <c r="B25" s="664"/>
      <c r="C25" s="643"/>
      <c r="D25" s="644"/>
      <c r="E25" s="644"/>
      <c r="F25" s="596" t="s">
        <v>85</v>
      </c>
      <c r="G25" s="597"/>
      <c r="H25" s="598"/>
      <c r="I25" s="613"/>
      <c r="J25" s="614"/>
      <c r="K25" s="614"/>
      <c r="L25" s="615"/>
      <c r="M25" s="613"/>
      <c r="N25" s="614"/>
      <c r="O25" s="614"/>
      <c r="P25" s="614"/>
      <c r="Q25" s="614"/>
      <c r="R25" s="615"/>
      <c r="S25" s="616"/>
      <c r="T25" s="617"/>
      <c r="U25" s="617"/>
      <c r="V25" s="617"/>
      <c r="W25" s="617"/>
      <c r="X25" s="617"/>
      <c r="Y25" s="617"/>
      <c r="Z25" s="618"/>
      <c r="AA25" s="616"/>
      <c r="AB25" s="617"/>
      <c r="AC25" s="617"/>
      <c r="AD25" s="617"/>
      <c r="AE25" s="617"/>
      <c r="AF25" s="617"/>
      <c r="AG25" s="617"/>
      <c r="AH25" s="617"/>
      <c r="AI25" s="617"/>
      <c r="AJ25" s="617"/>
      <c r="AK25" s="617"/>
      <c r="AL25" s="618"/>
      <c r="AM25" s="588" t="str">
        <f t="shared" si="2"/>
        <v/>
      </c>
      <c r="AN25" s="589"/>
      <c r="AO25" s="582"/>
      <c r="AP25" s="583"/>
      <c r="AQ25" s="584"/>
      <c r="AR25" s="575"/>
      <c r="AS25" s="576"/>
      <c r="AT25" s="572" t="str">
        <f t="shared" si="1"/>
        <v/>
      </c>
      <c r="AU25" s="573"/>
      <c r="AV25" s="574"/>
      <c r="AW25" s="564"/>
      <c r="AX25" s="565"/>
      <c r="AY25" s="566"/>
      <c r="AZ25" s="555"/>
      <c r="BA25" s="556"/>
      <c r="BB25" s="556"/>
      <c r="BC25" s="240" t="s">
        <v>84</v>
      </c>
      <c r="BJ25" s="187"/>
      <c r="BK25" s="187"/>
      <c r="BL25" s="187"/>
    </row>
    <row r="26" spans="1:64" s="24" customFormat="1" ht="35.15" customHeight="1">
      <c r="A26" s="663"/>
      <c r="B26" s="664"/>
      <c r="C26" s="641"/>
      <c r="D26" s="642"/>
      <c r="E26" s="642"/>
      <c r="F26" s="593" t="s">
        <v>83</v>
      </c>
      <c r="G26" s="594"/>
      <c r="H26" s="595"/>
      <c r="I26" s="599"/>
      <c r="J26" s="600"/>
      <c r="K26" s="600"/>
      <c r="L26" s="601"/>
      <c r="M26" s="599"/>
      <c r="N26" s="600"/>
      <c r="O26" s="600"/>
      <c r="P26" s="600"/>
      <c r="Q26" s="600"/>
      <c r="R26" s="601"/>
      <c r="S26" s="619"/>
      <c r="T26" s="620"/>
      <c r="U26" s="620"/>
      <c r="V26" s="620"/>
      <c r="W26" s="620"/>
      <c r="X26" s="620"/>
      <c r="Y26" s="620"/>
      <c r="Z26" s="621"/>
      <c r="AA26" s="619"/>
      <c r="AB26" s="620"/>
      <c r="AC26" s="620"/>
      <c r="AD26" s="620"/>
      <c r="AE26" s="620"/>
      <c r="AF26" s="620"/>
      <c r="AG26" s="620"/>
      <c r="AH26" s="620"/>
      <c r="AI26" s="620"/>
      <c r="AJ26" s="620"/>
      <c r="AK26" s="620"/>
      <c r="AL26" s="621"/>
      <c r="AM26" s="580" t="str">
        <f t="shared" si="2"/>
        <v/>
      </c>
      <c r="AN26" s="581"/>
      <c r="AO26" s="585"/>
      <c r="AP26" s="586"/>
      <c r="AQ26" s="587"/>
      <c r="AR26" s="567"/>
      <c r="AS26" s="568"/>
      <c r="AT26" s="577" t="str">
        <f t="shared" si="1"/>
        <v/>
      </c>
      <c r="AU26" s="578"/>
      <c r="AV26" s="579"/>
      <c r="AW26" s="561" t="str">
        <f>IF(AT26="","",SUM(AT26:AV27))</f>
        <v/>
      </c>
      <c r="AX26" s="562"/>
      <c r="AY26" s="563"/>
      <c r="AZ26" s="559"/>
      <c r="BA26" s="560"/>
      <c r="BB26" s="560"/>
      <c r="BC26" s="242" t="s">
        <v>84</v>
      </c>
      <c r="BJ26" s="187"/>
      <c r="BK26" s="187"/>
      <c r="BL26" s="187"/>
    </row>
    <row r="27" spans="1:64" s="24" customFormat="1" ht="35.15" customHeight="1" thickBot="1">
      <c r="A27" s="717"/>
      <c r="B27" s="718"/>
      <c r="C27" s="715"/>
      <c r="D27" s="716"/>
      <c r="E27" s="716"/>
      <c r="F27" s="719" t="s">
        <v>85</v>
      </c>
      <c r="G27" s="720"/>
      <c r="H27" s="721"/>
      <c r="I27" s="704"/>
      <c r="J27" s="705"/>
      <c r="K27" s="705"/>
      <c r="L27" s="706"/>
      <c r="M27" s="704"/>
      <c r="N27" s="705"/>
      <c r="O27" s="705"/>
      <c r="P27" s="705"/>
      <c r="Q27" s="705"/>
      <c r="R27" s="706"/>
      <c r="S27" s="636"/>
      <c r="T27" s="637"/>
      <c r="U27" s="637"/>
      <c r="V27" s="637"/>
      <c r="W27" s="637"/>
      <c r="X27" s="637"/>
      <c r="Y27" s="637"/>
      <c r="Z27" s="638"/>
      <c r="AA27" s="636"/>
      <c r="AB27" s="637"/>
      <c r="AC27" s="637"/>
      <c r="AD27" s="637"/>
      <c r="AE27" s="637"/>
      <c r="AF27" s="637"/>
      <c r="AG27" s="637"/>
      <c r="AH27" s="637"/>
      <c r="AI27" s="637"/>
      <c r="AJ27" s="637"/>
      <c r="AK27" s="637"/>
      <c r="AL27" s="638"/>
      <c r="AM27" s="639" t="str">
        <f t="shared" si="2"/>
        <v/>
      </c>
      <c r="AN27" s="640"/>
      <c r="AO27" s="645"/>
      <c r="AP27" s="646"/>
      <c r="AQ27" s="647"/>
      <c r="AR27" s="710"/>
      <c r="AS27" s="711"/>
      <c r="AT27" s="707" t="str">
        <f t="shared" si="1"/>
        <v/>
      </c>
      <c r="AU27" s="708"/>
      <c r="AV27" s="709"/>
      <c r="AW27" s="699"/>
      <c r="AX27" s="700"/>
      <c r="AY27" s="701"/>
      <c r="AZ27" s="702"/>
      <c r="BA27" s="703"/>
      <c r="BB27" s="703"/>
      <c r="BC27" s="244" t="s">
        <v>84</v>
      </c>
      <c r="BJ27" s="187"/>
      <c r="BK27" s="187"/>
      <c r="BL27" s="187"/>
    </row>
    <row r="28" spans="1:64" s="25" customFormat="1" ht="16.5" customHeight="1">
      <c r="A28" s="675"/>
      <c r="B28" s="675"/>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row>
    <row r="29" spans="1:64" s="25" customFormat="1" ht="34.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row>
    <row r="30" spans="1:64" ht="21.75" customHeight="1">
      <c r="B30" s="57" t="s">
        <v>314</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696" t="s">
        <v>19</v>
      </c>
      <c r="B31" s="696"/>
      <c r="C31" s="696"/>
      <c r="D31" s="696"/>
      <c r="E31" s="696"/>
      <c r="F31" s="696"/>
      <c r="G31" s="697" t="s">
        <v>86</v>
      </c>
      <c r="H31" s="697"/>
      <c r="I31" s="697"/>
      <c r="J31" s="697"/>
      <c r="K31" s="697"/>
      <c r="L31" s="697"/>
      <c r="M31" s="697"/>
      <c r="N31" s="698" t="s">
        <v>6</v>
      </c>
      <c r="O31" s="698"/>
      <c r="P31" s="698"/>
      <c r="Q31" s="698"/>
      <c r="R31" s="698"/>
      <c r="S31" s="698"/>
      <c r="T31" s="648"/>
      <c r="U31" s="649"/>
      <c r="V31" s="649"/>
      <c r="W31" s="649"/>
      <c r="X31" s="649"/>
      <c r="Y31" s="649"/>
      <c r="Z31" s="649"/>
      <c r="AA31" s="649"/>
      <c r="AB31" s="649"/>
      <c r="AC31" s="649"/>
      <c r="AD31" s="649"/>
      <c r="AE31" s="649"/>
      <c r="AF31" s="649"/>
      <c r="AG31" s="649"/>
      <c r="AH31" s="649"/>
      <c r="AI31" s="649"/>
      <c r="AJ31" s="649"/>
      <c r="AK31" s="649"/>
      <c r="AL31" s="649"/>
      <c r="AM31" s="649"/>
      <c r="AN31" s="650"/>
      <c r="AO31" s="698" t="s">
        <v>24</v>
      </c>
      <c r="AP31" s="698"/>
      <c r="AQ31" s="698"/>
      <c r="AR31" s="698"/>
      <c r="AS31" s="698"/>
      <c r="AT31" s="698"/>
      <c r="AU31" s="648"/>
      <c r="AV31" s="649"/>
      <c r="AW31" s="649"/>
      <c r="AX31" s="649"/>
      <c r="AY31" s="649"/>
      <c r="AZ31" s="649"/>
      <c r="BA31" s="649"/>
      <c r="BB31" s="649"/>
      <c r="BC31" s="650"/>
    </row>
    <row r="32" spans="1:64" ht="34.5" customHeight="1">
      <c r="A32" s="696" t="s">
        <v>19</v>
      </c>
      <c r="B32" s="696"/>
      <c r="C32" s="696"/>
      <c r="D32" s="696"/>
      <c r="E32" s="696"/>
      <c r="F32" s="696"/>
      <c r="G32" s="697" t="s">
        <v>87</v>
      </c>
      <c r="H32" s="697"/>
      <c r="I32" s="697"/>
      <c r="J32" s="697"/>
      <c r="K32" s="697"/>
      <c r="L32" s="697"/>
      <c r="M32" s="697"/>
      <c r="N32" s="698" t="s">
        <v>6</v>
      </c>
      <c r="O32" s="698"/>
      <c r="P32" s="698"/>
      <c r="Q32" s="698"/>
      <c r="R32" s="698"/>
      <c r="S32" s="698"/>
      <c r="T32" s="648"/>
      <c r="U32" s="649"/>
      <c r="V32" s="649"/>
      <c r="W32" s="649"/>
      <c r="X32" s="649"/>
      <c r="Y32" s="649"/>
      <c r="Z32" s="649"/>
      <c r="AA32" s="649"/>
      <c r="AB32" s="649"/>
      <c r="AC32" s="649"/>
      <c r="AD32" s="649"/>
      <c r="AE32" s="649"/>
      <c r="AF32" s="649"/>
      <c r="AG32" s="649"/>
      <c r="AH32" s="649"/>
      <c r="AI32" s="649"/>
      <c r="AJ32" s="649"/>
      <c r="AK32" s="649"/>
      <c r="AL32" s="649"/>
      <c r="AM32" s="649"/>
      <c r="AN32" s="650"/>
      <c r="AO32" s="698" t="s">
        <v>24</v>
      </c>
      <c r="AP32" s="698"/>
      <c r="AQ32" s="698"/>
      <c r="AR32" s="698"/>
      <c r="AS32" s="698"/>
      <c r="AT32" s="698"/>
      <c r="AU32" s="648"/>
      <c r="AV32" s="649"/>
      <c r="AW32" s="649"/>
      <c r="AX32" s="649"/>
      <c r="AY32" s="649"/>
      <c r="AZ32" s="649"/>
      <c r="BA32" s="649"/>
      <c r="BB32" s="649"/>
      <c r="BC32" s="650"/>
    </row>
    <row r="33" spans="1:55" ht="35.15" customHeight="1">
      <c r="A33" s="696" t="s">
        <v>19</v>
      </c>
      <c r="B33" s="696"/>
      <c r="C33" s="696"/>
      <c r="D33" s="696"/>
      <c r="E33" s="696"/>
      <c r="F33" s="696"/>
      <c r="G33" s="697" t="s">
        <v>88</v>
      </c>
      <c r="H33" s="697"/>
      <c r="I33" s="697"/>
      <c r="J33" s="697"/>
      <c r="K33" s="697"/>
      <c r="L33" s="697"/>
      <c r="M33" s="697"/>
      <c r="N33" s="698" t="s">
        <v>6</v>
      </c>
      <c r="O33" s="698"/>
      <c r="P33" s="698"/>
      <c r="Q33" s="698"/>
      <c r="R33" s="698"/>
      <c r="S33" s="698"/>
      <c r="T33" s="648"/>
      <c r="U33" s="649"/>
      <c r="V33" s="649"/>
      <c r="W33" s="649"/>
      <c r="X33" s="649"/>
      <c r="Y33" s="649"/>
      <c r="Z33" s="649"/>
      <c r="AA33" s="649"/>
      <c r="AB33" s="649"/>
      <c r="AC33" s="649"/>
      <c r="AD33" s="649"/>
      <c r="AE33" s="649"/>
      <c r="AF33" s="649"/>
      <c r="AG33" s="649"/>
      <c r="AH33" s="649"/>
      <c r="AI33" s="649"/>
      <c r="AJ33" s="649"/>
      <c r="AK33" s="649"/>
      <c r="AL33" s="649"/>
      <c r="AM33" s="649"/>
      <c r="AN33" s="650"/>
      <c r="AO33" s="698" t="s">
        <v>24</v>
      </c>
      <c r="AP33" s="698"/>
      <c r="AQ33" s="698"/>
      <c r="AR33" s="698"/>
      <c r="AS33" s="698"/>
      <c r="AT33" s="698"/>
      <c r="AU33" s="648"/>
      <c r="AV33" s="649"/>
      <c r="AW33" s="649"/>
      <c r="AX33" s="649"/>
      <c r="AY33" s="649"/>
      <c r="AZ33" s="649"/>
      <c r="BA33" s="649"/>
      <c r="BB33" s="649"/>
      <c r="BC33" s="650"/>
    </row>
    <row r="34" spans="1:55" s="25" customFormat="1" ht="4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row>
    <row r="35" spans="1:55" s="25" customFormat="1" ht="4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row>
    <row r="36" spans="1:55" s="25" customFormat="1" ht="31.5" customHeight="1" thickBot="1">
      <c r="A36" s="52" t="s">
        <v>121</v>
      </c>
      <c r="B36" s="143"/>
      <c r="C36" s="143"/>
      <c r="D36" s="143"/>
      <c r="E36" s="143"/>
      <c r="F36" s="143"/>
      <c r="G36" s="143"/>
      <c r="H36" s="143"/>
      <c r="I36" s="143"/>
      <c r="J36" s="143"/>
      <c r="K36" s="143"/>
      <c r="L36" s="143"/>
      <c r="M36" s="143"/>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3"/>
      <c r="AS36" s="143"/>
      <c r="AT36" s="143"/>
      <c r="AU36" s="143"/>
      <c r="AV36" s="143"/>
      <c r="AW36" s="143"/>
      <c r="AX36" s="143"/>
      <c r="AY36" s="143"/>
      <c r="AZ36" s="143"/>
      <c r="BA36" s="143"/>
      <c r="BB36" s="143"/>
      <c r="BC36" s="143"/>
    </row>
    <row r="37" spans="1:55" s="25" customFormat="1" ht="57.75" customHeight="1" thickBot="1">
      <c r="A37" s="623" t="s">
        <v>16</v>
      </c>
      <c r="B37" s="624"/>
      <c r="C37" s="722" t="s">
        <v>53</v>
      </c>
      <c r="D37" s="723"/>
      <c r="E37" s="723"/>
      <c r="F37" s="724"/>
      <c r="G37" s="680" t="s">
        <v>81</v>
      </c>
      <c r="H37" s="681"/>
      <c r="I37" s="681"/>
      <c r="J37" s="681"/>
      <c r="K37" s="725" t="s">
        <v>110</v>
      </c>
      <c r="L37" s="681"/>
      <c r="M37" s="681"/>
      <c r="N37" s="681"/>
      <c r="O37" s="681"/>
      <c r="P37" s="681"/>
      <c r="Q37" s="726"/>
      <c r="R37" s="727" t="s">
        <v>89</v>
      </c>
      <c r="S37" s="728"/>
      <c r="T37" s="681" t="s">
        <v>109</v>
      </c>
      <c r="U37" s="681"/>
      <c r="V37" s="681"/>
      <c r="W37" s="681"/>
      <c r="X37" s="681"/>
      <c r="Y37" s="681"/>
      <c r="Z37" s="729"/>
      <c r="AA37" s="680" t="s">
        <v>122</v>
      </c>
      <c r="AB37" s="681"/>
      <c r="AC37" s="681"/>
      <c r="AD37" s="681"/>
      <c r="AE37" s="681"/>
      <c r="AF37" s="681"/>
      <c r="AG37" s="681"/>
      <c r="AH37" s="681"/>
      <c r="AI37" s="681"/>
      <c r="AJ37" s="681"/>
      <c r="AK37" s="681"/>
      <c r="AL37" s="681"/>
      <c r="AM37" s="681"/>
      <c r="AN37" s="729"/>
      <c r="AO37" s="680" t="s">
        <v>123</v>
      </c>
      <c r="AP37" s="681"/>
      <c r="AQ37" s="681"/>
      <c r="AR37" s="681"/>
      <c r="AS37" s="681"/>
      <c r="AT37" s="681"/>
      <c r="AU37" s="681"/>
      <c r="AV37" s="681"/>
      <c r="AW37" s="681"/>
      <c r="AX37" s="681"/>
      <c r="AY37" s="681"/>
      <c r="AZ37" s="681"/>
      <c r="BA37" s="681"/>
      <c r="BB37" s="681"/>
      <c r="BC37" s="682"/>
    </row>
    <row r="38" spans="1:55" s="25" customFormat="1" ht="33.75" customHeight="1" thickTop="1">
      <c r="A38" s="667" t="s">
        <v>86</v>
      </c>
      <c r="B38" s="668"/>
      <c r="C38" s="730" t="str">
        <f>IF(C10="","",C10)</f>
        <v/>
      </c>
      <c r="D38" s="731"/>
      <c r="E38" s="731"/>
      <c r="F38" s="732"/>
      <c r="G38" s="733" t="str">
        <f>IF(COUNTIF(AM10:AN11,"err")&gt;0,"",IF(AND(M10="",M11=""),"",IF(AND(M10="",M11&lt;&gt;""),"",IF(AM11="",AM10,("D"&amp;MIN(RIGHT(AM10,1),RIGHT(AM11,1)))))))</f>
        <v/>
      </c>
      <c r="H38" s="734"/>
      <c r="I38" s="734"/>
      <c r="J38" s="734"/>
      <c r="K38" s="735" t="str">
        <f>IF(OR(G38="",AM10=""),"",INDEX(AZ10:AZ11,MATCH(G38,AM10:AM11,0)))</f>
        <v/>
      </c>
      <c r="L38" s="736"/>
      <c r="M38" s="736"/>
      <c r="N38" s="736"/>
      <c r="O38" s="736"/>
      <c r="P38" s="736"/>
      <c r="Q38" s="200" t="s">
        <v>84</v>
      </c>
      <c r="R38" s="737" t="s">
        <v>89</v>
      </c>
      <c r="S38" s="738"/>
      <c r="T38" s="739" t="str">
        <f>IF(G38="","",IF($G$49&lt;=3,VLOOKUP(G38,BO:BP,2,0),VLOOKUP(G38,BO:BQ,3,0)))</f>
        <v/>
      </c>
      <c r="U38" s="739"/>
      <c r="V38" s="739"/>
      <c r="W38" s="739"/>
      <c r="X38" s="739"/>
      <c r="Y38" s="739"/>
      <c r="Z38" s="149" t="s">
        <v>0</v>
      </c>
      <c r="AA38" s="740" t="str">
        <f>IF(K38="","",K38*T38)</f>
        <v/>
      </c>
      <c r="AB38" s="741"/>
      <c r="AC38" s="741"/>
      <c r="AD38" s="741"/>
      <c r="AE38" s="741"/>
      <c r="AF38" s="741"/>
      <c r="AG38" s="741"/>
      <c r="AH38" s="741"/>
      <c r="AI38" s="741"/>
      <c r="AJ38" s="741"/>
      <c r="AK38" s="741"/>
      <c r="AL38" s="741"/>
      <c r="AM38" s="741"/>
      <c r="AN38" s="150" t="s">
        <v>0</v>
      </c>
      <c r="AO38" s="683">
        <f>SUM(AA38:AM40)</f>
        <v>0</v>
      </c>
      <c r="AP38" s="684"/>
      <c r="AQ38" s="684"/>
      <c r="AR38" s="684"/>
      <c r="AS38" s="684"/>
      <c r="AT38" s="684"/>
      <c r="AU38" s="684"/>
      <c r="AV38" s="684"/>
      <c r="AW38" s="684"/>
      <c r="AX38" s="684"/>
      <c r="AY38" s="684"/>
      <c r="AZ38" s="684"/>
      <c r="BA38" s="684"/>
      <c r="BB38" s="684"/>
      <c r="BC38" s="678" t="s">
        <v>0</v>
      </c>
    </row>
    <row r="39" spans="1:55" s="25" customFormat="1" ht="33.75" customHeight="1">
      <c r="A39" s="669"/>
      <c r="B39" s="670"/>
      <c r="C39" s="742" t="str">
        <f>IF(C12="","",C12)</f>
        <v/>
      </c>
      <c r="D39" s="743"/>
      <c r="E39" s="743"/>
      <c r="F39" s="744"/>
      <c r="G39" s="745" t="str">
        <f>IF(COUNTIF(AM12:AN13,"err")&gt;0,"",IF(AND(M12="",M13=""),"",IF(AND(M12="",M13&lt;&gt;""),"",IF(AM13="",AM12,("D"&amp;MIN(RIGHT(AM12,1),RIGHT(AM13,1)))))))</f>
        <v/>
      </c>
      <c r="H39" s="746"/>
      <c r="I39" s="746"/>
      <c r="J39" s="746"/>
      <c r="K39" s="747" t="str">
        <f>IF(OR(G39="",AM12=""),"",INDEX(AZ12:AZ13,MATCH(G39,AM12:AM13,0)))</f>
        <v/>
      </c>
      <c r="L39" s="748"/>
      <c r="M39" s="748"/>
      <c r="N39" s="748"/>
      <c r="O39" s="748"/>
      <c r="P39" s="748"/>
      <c r="Q39" s="201" t="s">
        <v>84</v>
      </c>
      <c r="R39" s="749" t="s">
        <v>89</v>
      </c>
      <c r="S39" s="750"/>
      <c r="T39" s="751" t="str">
        <f>IF(G39="","",IF($G$49&lt;=3,VLOOKUP(G39,BO:BP,2,0),VLOOKUP(G39,BO:BQ,3,0)))</f>
        <v/>
      </c>
      <c r="U39" s="751"/>
      <c r="V39" s="751"/>
      <c r="W39" s="751"/>
      <c r="X39" s="751"/>
      <c r="Y39" s="751"/>
      <c r="Z39" s="148" t="s">
        <v>0</v>
      </c>
      <c r="AA39" s="752" t="str">
        <f t="shared" ref="AA39:AA46" si="3">IF(K39="","",K39*T39)</f>
        <v/>
      </c>
      <c r="AB39" s="753"/>
      <c r="AC39" s="753"/>
      <c r="AD39" s="753"/>
      <c r="AE39" s="753"/>
      <c r="AF39" s="753"/>
      <c r="AG39" s="753"/>
      <c r="AH39" s="753"/>
      <c r="AI39" s="753"/>
      <c r="AJ39" s="753"/>
      <c r="AK39" s="753"/>
      <c r="AL39" s="753"/>
      <c r="AM39" s="753"/>
      <c r="AN39" s="148" t="s">
        <v>0</v>
      </c>
      <c r="AO39" s="685"/>
      <c r="AP39" s="686"/>
      <c r="AQ39" s="686"/>
      <c r="AR39" s="686"/>
      <c r="AS39" s="686"/>
      <c r="AT39" s="686"/>
      <c r="AU39" s="686"/>
      <c r="AV39" s="686"/>
      <c r="AW39" s="686"/>
      <c r="AX39" s="686"/>
      <c r="AY39" s="686"/>
      <c r="AZ39" s="686"/>
      <c r="BA39" s="686"/>
      <c r="BB39" s="686"/>
      <c r="BC39" s="676"/>
    </row>
    <row r="40" spans="1:55" s="25" customFormat="1" ht="33.75" customHeight="1">
      <c r="A40" s="671"/>
      <c r="B40" s="672"/>
      <c r="C40" s="691" t="str">
        <f>IF(C14="","",C14)</f>
        <v/>
      </c>
      <c r="D40" s="692"/>
      <c r="E40" s="692"/>
      <c r="F40" s="693"/>
      <c r="G40" s="754" t="str">
        <f>IF(COUNTIF(AM14:AN15,"err")&gt;0,"",IF(AND(M14="",M15=""),"",IF(AND(M14="",M15&lt;&gt;""),"",IF(AM15="",AM14,("D"&amp;MIN(RIGHT(AM14,1),RIGHT(AM15,1)))))))</f>
        <v/>
      </c>
      <c r="H40" s="755"/>
      <c r="I40" s="755"/>
      <c r="J40" s="755"/>
      <c r="K40" s="756" t="str">
        <f>IF(OR(G40="",AM14=""),"",INDEX(AZ14:AZ15,MATCH(G40,AM14:AM15,0)))</f>
        <v/>
      </c>
      <c r="L40" s="757"/>
      <c r="M40" s="757"/>
      <c r="N40" s="757"/>
      <c r="O40" s="757"/>
      <c r="P40" s="757"/>
      <c r="Q40" s="200" t="s">
        <v>84</v>
      </c>
      <c r="R40" s="758" t="s">
        <v>89</v>
      </c>
      <c r="S40" s="759"/>
      <c r="T40" s="760" t="str">
        <f>IF(G40="","",IF($G$49&lt;=3,VLOOKUP(G40,BO:BP,2,0),VLOOKUP(G40,BO:BQ,3,0)))</f>
        <v/>
      </c>
      <c r="U40" s="760"/>
      <c r="V40" s="760"/>
      <c r="W40" s="760"/>
      <c r="X40" s="760"/>
      <c r="Y40" s="760"/>
      <c r="Z40" s="149" t="s">
        <v>0</v>
      </c>
      <c r="AA40" s="761" t="str">
        <f t="shared" si="3"/>
        <v/>
      </c>
      <c r="AB40" s="762"/>
      <c r="AC40" s="762"/>
      <c r="AD40" s="762"/>
      <c r="AE40" s="762"/>
      <c r="AF40" s="762"/>
      <c r="AG40" s="762"/>
      <c r="AH40" s="762"/>
      <c r="AI40" s="762"/>
      <c r="AJ40" s="762"/>
      <c r="AK40" s="762"/>
      <c r="AL40" s="762"/>
      <c r="AM40" s="762"/>
      <c r="AN40" s="152" t="s">
        <v>0</v>
      </c>
      <c r="AO40" s="685"/>
      <c r="AP40" s="686"/>
      <c r="AQ40" s="686"/>
      <c r="AR40" s="686"/>
      <c r="AS40" s="686"/>
      <c r="AT40" s="686"/>
      <c r="AU40" s="686"/>
      <c r="AV40" s="686"/>
      <c r="AW40" s="686"/>
      <c r="AX40" s="686"/>
      <c r="AY40" s="686"/>
      <c r="AZ40" s="686"/>
      <c r="BA40" s="686"/>
      <c r="BB40" s="686"/>
      <c r="BC40" s="676"/>
    </row>
    <row r="41" spans="1:55" s="25" customFormat="1" ht="33.75" customHeight="1">
      <c r="A41" s="673" t="s">
        <v>87</v>
      </c>
      <c r="B41" s="674"/>
      <c r="C41" s="763" t="str">
        <f>IF(C16="","",C16)</f>
        <v/>
      </c>
      <c r="D41" s="764"/>
      <c r="E41" s="764"/>
      <c r="F41" s="765"/>
      <c r="G41" s="766" t="str">
        <f>IF(COUNTIF(AM16:AN17,"err")&gt;0,"",IF(AND(M16="",M17=""),"",IF(AND(M16="",M17&lt;&gt;""),"",IF(AM17="",AM16,("D"&amp;MIN(RIGHT(AM16,1),RIGHT(AM17,1)))))))</f>
        <v/>
      </c>
      <c r="H41" s="767"/>
      <c r="I41" s="767"/>
      <c r="J41" s="767"/>
      <c r="K41" s="768" t="str">
        <f>IF(OR(G41="",AM16=""),"",INDEX(AZ16:AZ17,MATCH(G41,AM16:AM17,0)))</f>
        <v/>
      </c>
      <c r="L41" s="769"/>
      <c r="M41" s="769"/>
      <c r="N41" s="769"/>
      <c r="O41" s="769"/>
      <c r="P41" s="769"/>
      <c r="Q41" s="202" t="s">
        <v>84</v>
      </c>
      <c r="R41" s="770" t="s">
        <v>89</v>
      </c>
      <c r="S41" s="771"/>
      <c r="T41" s="772" t="str">
        <f>IF(G41="","",VLOOKUP(G41,BO:BR,4,0))</f>
        <v/>
      </c>
      <c r="U41" s="772"/>
      <c r="V41" s="772"/>
      <c r="W41" s="772"/>
      <c r="X41" s="772"/>
      <c r="Y41" s="772"/>
      <c r="Z41" s="146" t="s">
        <v>0</v>
      </c>
      <c r="AA41" s="773" t="str">
        <f t="shared" si="3"/>
        <v/>
      </c>
      <c r="AB41" s="774"/>
      <c r="AC41" s="774"/>
      <c r="AD41" s="774"/>
      <c r="AE41" s="774"/>
      <c r="AF41" s="774"/>
      <c r="AG41" s="774"/>
      <c r="AH41" s="774"/>
      <c r="AI41" s="774"/>
      <c r="AJ41" s="774"/>
      <c r="AK41" s="774"/>
      <c r="AL41" s="774"/>
      <c r="AM41" s="774"/>
      <c r="AN41" s="154" t="s">
        <v>0</v>
      </c>
      <c r="AO41" s="687">
        <f>SUM(AA41:AM43)</f>
        <v>0</v>
      </c>
      <c r="AP41" s="688"/>
      <c r="AQ41" s="688"/>
      <c r="AR41" s="688"/>
      <c r="AS41" s="688"/>
      <c r="AT41" s="688"/>
      <c r="AU41" s="688"/>
      <c r="AV41" s="688"/>
      <c r="AW41" s="688"/>
      <c r="AX41" s="688"/>
      <c r="AY41" s="688"/>
      <c r="AZ41" s="688"/>
      <c r="BA41" s="688"/>
      <c r="BB41" s="688"/>
      <c r="BC41" s="679" t="s">
        <v>0</v>
      </c>
    </row>
    <row r="42" spans="1:55" s="25" customFormat="1" ht="33.75" customHeight="1">
      <c r="A42" s="669"/>
      <c r="B42" s="670"/>
      <c r="C42" s="742" t="str">
        <f>IF(C18="","",C18)</f>
        <v/>
      </c>
      <c r="D42" s="743"/>
      <c r="E42" s="743"/>
      <c r="F42" s="744"/>
      <c r="G42" s="745" t="str">
        <f>IF(COUNTIF(AM18:AN19,"err")&gt;0,"",IF(AND(M18="",M19=""),"",IF(AND(M18="",M19&lt;&gt;""),"",IF(AM19="",AM18,("D"&amp;MIN(RIGHT(AM18,1),RIGHT(AM19,1)))))))</f>
        <v/>
      </c>
      <c r="H42" s="746"/>
      <c r="I42" s="746"/>
      <c r="J42" s="746"/>
      <c r="K42" s="747" t="str">
        <f>IF(OR(G42="",AM18=""),"",INDEX(AZ18:AZ19,MATCH(G42,AM18:AM19,0)))</f>
        <v/>
      </c>
      <c r="L42" s="748"/>
      <c r="M42" s="748"/>
      <c r="N42" s="748"/>
      <c r="O42" s="748"/>
      <c r="P42" s="748"/>
      <c r="Q42" s="201" t="s">
        <v>84</v>
      </c>
      <c r="R42" s="749" t="s">
        <v>89</v>
      </c>
      <c r="S42" s="750"/>
      <c r="T42" s="751" t="str">
        <f>IF(G42="","",VLOOKUP(G42,BO:BR,4,0))</f>
        <v/>
      </c>
      <c r="U42" s="751"/>
      <c r="V42" s="751"/>
      <c r="W42" s="751"/>
      <c r="X42" s="751"/>
      <c r="Y42" s="751"/>
      <c r="Z42" s="148" t="s">
        <v>0</v>
      </c>
      <c r="AA42" s="752" t="str">
        <f t="shared" si="3"/>
        <v/>
      </c>
      <c r="AB42" s="753"/>
      <c r="AC42" s="753"/>
      <c r="AD42" s="753"/>
      <c r="AE42" s="753"/>
      <c r="AF42" s="753"/>
      <c r="AG42" s="753"/>
      <c r="AH42" s="753"/>
      <c r="AI42" s="753"/>
      <c r="AJ42" s="753"/>
      <c r="AK42" s="753"/>
      <c r="AL42" s="753"/>
      <c r="AM42" s="753"/>
      <c r="AN42" s="148" t="s">
        <v>0</v>
      </c>
      <c r="AO42" s="685"/>
      <c r="AP42" s="686"/>
      <c r="AQ42" s="686"/>
      <c r="AR42" s="686"/>
      <c r="AS42" s="686"/>
      <c r="AT42" s="686"/>
      <c r="AU42" s="686"/>
      <c r="AV42" s="686"/>
      <c r="AW42" s="686"/>
      <c r="AX42" s="686"/>
      <c r="AY42" s="686"/>
      <c r="AZ42" s="686"/>
      <c r="BA42" s="686"/>
      <c r="BB42" s="686"/>
      <c r="BC42" s="676"/>
    </row>
    <row r="43" spans="1:55" s="25" customFormat="1" ht="33.75" customHeight="1">
      <c r="A43" s="671"/>
      <c r="B43" s="672"/>
      <c r="C43" s="691" t="str">
        <f>IF(C20="","",C20)</f>
        <v/>
      </c>
      <c r="D43" s="692"/>
      <c r="E43" s="692"/>
      <c r="F43" s="693"/>
      <c r="G43" s="694" t="str">
        <f>IF(COUNTIF(AM20:AN21,"err")&gt;0,"",IF(AND(M20="",M21=""),"",IF(AND(M20="",M21&lt;&gt;""),"",IF(AM21="",AM20,("D"&amp;MIN(RIGHT(AM20,1),RIGHT(AM21,1)))))))</f>
        <v/>
      </c>
      <c r="H43" s="695"/>
      <c r="I43" s="695"/>
      <c r="J43" s="695"/>
      <c r="K43" s="756" t="str">
        <f>IF(OR(G43="",AM20=""),"",INDEX(AZ20:AZ21,MATCH(G43,AM20:AM21,0)))</f>
        <v/>
      </c>
      <c r="L43" s="757"/>
      <c r="M43" s="757"/>
      <c r="N43" s="757"/>
      <c r="O43" s="757"/>
      <c r="P43" s="757"/>
      <c r="Q43" s="203" t="s">
        <v>84</v>
      </c>
      <c r="R43" s="758" t="s">
        <v>89</v>
      </c>
      <c r="S43" s="759"/>
      <c r="T43" s="780" t="str">
        <f>IF(G43="","",VLOOKUP(G43,BO:BR,4,0))</f>
        <v/>
      </c>
      <c r="U43" s="780"/>
      <c r="V43" s="780"/>
      <c r="W43" s="780"/>
      <c r="X43" s="780"/>
      <c r="Y43" s="780"/>
      <c r="Z43" s="147" t="s">
        <v>0</v>
      </c>
      <c r="AA43" s="761" t="str">
        <f t="shared" si="3"/>
        <v/>
      </c>
      <c r="AB43" s="762"/>
      <c r="AC43" s="762"/>
      <c r="AD43" s="762"/>
      <c r="AE43" s="762"/>
      <c r="AF43" s="762"/>
      <c r="AG43" s="762"/>
      <c r="AH43" s="762"/>
      <c r="AI43" s="762"/>
      <c r="AJ43" s="762"/>
      <c r="AK43" s="762"/>
      <c r="AL43" s="762"/>
      <c r="AM43" s="762"/>
      <c r="AN43" s="151" t="s">
        <v>0</v>
      </c>
      <c r="AO43" s="689"/>
      <c r="AP43" s="690"/>
      <c r="AQ43" s="690"/>
      <c r="AR43" s="690"/>
      <c r="AS43" s="690"/>
      <c r="AT43" s="690"/>
      <c r="AU43" s="690"/>
      <c r="AV43" s="690"/>
      <c r="AW43" s="690"/>
      <c r="AX43" s="690"/>
      <c r="AY43" s="690"/>
      <c r="AZ43" s="690"/>
      <c r="BA43" s="690"/>
      <c r="BB43" s="690"/>
      <c r="BC43" s="677"/>
    </row>
    <row r="44" spans="1:55" s="25" customFormat="1" ht="33.75" customHeight="1">
      <c r="A44" s="673" t="s">
        <v>88</v>
      </c>
      <c r="B44" s="674"/>
      <c r="C44" s="763" t="str">
        <f>IF(C22="","",C22)</f>
        <v/>
      </c>
      <c r="D44" s="764"/>
      <c r="E44" s="764"/>
      <c r="F44" s="765"/>
      <c r="G44" s="781" t="str">
        <f>IF(COUNTIF(AM22:AN23,"err")&gt;0,"",IF(AND(M22="",M23=""),"",IF(AND(M22="",M23&lt;&gt;""),"",IF(AM23="",AM22,("D"&amp;MIN(RIGHT(AM22,1),RIGHT(AM23,1)))))))</f>
        <v/>
      </c>
      <c r="H44" s="782"/>
      <c r="I44" s="782"/>
      <c r="J44" s="782"/>
      <c r="K44" s="768" t="str">
        <f>IF(OR(G44="",AM22=""),"",INDEX(AZ22:AZ23,MATCH(G44,AM22:AM23,0)))</f>
        <v/>
      </c>
      <c r="L44" s="769"/>
      <c r="M44" s="769"/>
      <c r="N44" s="769"/>
      <c r="O44" s="769"/>
      <c r="P44" s="769"/>
      <c r="Q44" s="200" t="s">
        <v>84</v>
      </c>
      <c r="R44" s="770" t="s">
        <v>89</v>
      </c>
      <c r="S44" s="771"/>
      <c r="T44" s="796" t="str">
        <f>IF(G44="","",VLOOKUP(G44,BO:BS,5,0))</f>
        <v/>
      </c>
      <c r="U44" s="796"/>
      <c r="V44" s="796"/>
      <c r="W44" s="796"/>
      <c r="X44" s="796"/>
      <c r="Y44" s="796"/>
      <c r="Z44" s="149" t="s">
        <v>0</v>
      </c>
      <c r="AA44" s="773" t="str">
        <f t="shared" si="3"/>
        <v/>
      </c>
      <c r="AB44" s="774"/>
      <c r="AC44" s="774"/>
      <c r="AD44" s="774"/>
      <c r="AE44" s="774"/>
      <c r="AF44" s="774"/>
      <c r="AG44" s="774"/>
      <c r="AH44" s="774"/>
      <c r="AI44" s="774"/>
      <c r="AJ44" s="774"/>
      <c r="AK44" s="774"/>
      <c r="AL44" s="774"/>
      <c r="AM44" s="774"/>
      <c r="AN44" s="153" t="s">
        <v>0</v>
      </c>
      <c r="AO44" s="685">
        <f>SUM(AA44:AM46)</f>
        <v>0</v>
      </c>
      <c r="AP44" s="686"/>
      <c r="AQ44" s="686"/>
      <c r="AR44" s="686"/>
      <c r="AS44" s="686"/>
      <c r="AT44" s="686"/>
      <c r="AU44" s="686"/>
      <c r="AV44" s="686"/>
      <c r="AW44" s="686"/>
      <c r="AX44" s="686"/>
      <c r="AY44" s="686"/>
      <c r="AZ44" s="686"/>
      <c r="BA44" s="686"/>
      <c r="BB44" s="686"/>
      <c r="BC44" s="676" t="s">
        <v>0</v>
      </c>
    </row>
    <row r="45" spans="1:55" s="25" customFormat="1" ht="33.75" customHeight="1">
      <c r="A45" s="669"/>
      <c r="B45" s="670"/>
      <c r="C45" s="742" t="str">
        <f>IF(C24="","",C24)</f>
        <v/>
      </c>
      <c r="D45" s="743"/>
      <c r="E45" s="743"/>
      <c r="F45" s="744"/>
      <c r="G45" s="745" t="str">
        <f>IF(COUNTIF(AM24:AN25,"err")&gt;0,"",IF(AND(M24="",M25=""),"",IF(AND(M24="",M25&lt;&gt;""),"",IF(AM25="",AM24,("D"&amp;MIN(RIGHT(AM24,1),RIGHT(AM25,1)))))))</f>
        <v/>
      </c>
      <c r="H45" s="746"/>
      <c r="I45" s="746"/>
      <c r="J45" s="746"/>
      <c r="K45" s="747" t="str">
        <f>IF(OR(G45="",AM24=""),"",INDEX(AZ24:AZ25,MATCH(G45,AM24:AM25,0)))</f>
        <v/>
      </c>
      <c r="L45" s="748"/>
      <c r="M45" s="748"/>
      <c r="N45" s="748"/>
      <c r="O45" s="748"/>
      <c r="P45" s="748"/>
      <c r="Q45" s="201" t="s">
        <v>84</v>
      </c>
      <c r="R45" s="749" t="s">
        <v>89</v>
      </c>
      <c r="S45" s="750"/>
      <c r="T45" s="751" t="str">
        <f>IF(G45="","",VLOOKUP(G45,BO:BS,5,0))</f>
        <v/>
      </c>
      <c r="U45" s="751"/>
      <c r="V45" s="751"/>
      <c r="W45" s="751"/>
      <c r="X45" s="751"/>
      <c r="Y45" s="751"/>
      <c r="Z45" s="148" t="s">
        <v>0</v>
      </c>
      <c r="AA45" s="752" t="str">
        <f t="shared" si="3"/>
        <v/>
      </c>
      <c r="AB45" s="753"/>
      <c r="AC45" s="753"/>
      <c r="AD45" s="753"/>
      <c r="AE45" s="753"/>
      <c r="AF45" s="753"/>
      <c r="AG45" s="753"/>
      <c r="AH45" s="753"/>
      <c r="AI45" s="753"/>
      <c r="AJ45" s="753"/>
      <c r="AK45" s="753"/>
      <c r="AL45" s="753"/>
      <c r="AM45" s="753"/>
      <c r="AN45" s="148" t="s">
        <v>0</v>
      </c>
      <c r="AO45" s="685"/>
      <c r="AP45" s="686"/>
      <c r="AQ45" s="686"/>
      <c r="AR45" s="686"/>
      <c r="AS45" s="686"/>
      <c r="AT45" s="686"/>
      <c r="AU45" s="686"/>
      <c r="AV45" s="686"/>
      <c r="AW45" s="686"/>
      <c r="AX45" s="686"/>
      <c r="AY45" s="686"/>
      <c r="AZ45" s="686"/>
      <c r="BA45" s="686"/>
      <c r="BB45" s="686"/>
      <c r="BC45" s="676"/>
    </row>
    <row r="46" spans="1:55" s="25" customFormat="1" ht="33.75" customHeight="1" thickBot="1">
      <c r="A46" s="669"/>
      <c r="B46" s="670"/>
      <c r="C46" s="775" t="str">
        <f>IF(C26="","",C26)</f>
        <v/>
      </c>
      <c r="D46" s="776"/>
      <c r="E46" s="776"/>
      <c r="F46" s="777"/>
      <c r="G46" s="754" t="str">
        <f>IF(COUNTIF(AM26:AN27,"err")&gt;0,"",IF(AND(M26="",M27=""),"",IF(AND(M26="",M27&lt;&gt;""),"",IF(AM27="",AM26,("D"&amp;MIN(RIGHT(AM26,1),RIGHT(AM27,1)))))))</f>
        <v/>
      </c>
      <c r="H46" s="755"/>
      <c r="I46" s="755"/>
      <c r="J46" s="755"/>
      <c r="K46" s="778" t="str">
        <f>IF(OR(G46="",AM26=""),"",INDEX(AZ26:AZ27,MATCH(G46,AM26:AM27,0)))</f>
        <v/>
      </c>
      <c r="L46" s="779"/>
      <c r="M46" s="779"/>
      <c r="N46" s="779"/>
      <c r="O46" s="779"/>
      <c r="P46" s="779"/>
      <c r="Q46" s="200" t="s">
        <v>84</v>
      </c>
      <c r="R46" s="791" t="s">
        <v>89</v>
      </c>
      <c r="S46" s="792"/>
      <c r="T46" s="793" t="str">
        <f>IF(G46="","",VLOOKUP(G46,BO:BS,5,0))</f>
        <v/>
      </c>
      <c r="U46" s="793"/>
      <c r="V46" s="793"/>
      <c r="W46" s="793"/>
      <c r="X46" s="793"/>
      <c r="Y46" s="793"/>
      <c r="Z46" s="149" t="s">
        <v>0</v>
      </c>
      <c r="AA46" s="794" t="str">
        <f t="shared" si="3"/>
        <v/>
      </c>
      <c r="AB46" s="795"/>
      <c r="AC46" s="795"/>
      <c r="AD46" s="795"/>
      <c r="AE46" s="795"/>
      <c r="AF46" s="795"/>
      <c r="AG46" s="795"/>
      <c r="AH46" s="795"/>
      <c r="AI46" s="795"/>
      <c r="AJ46" s="795"/>
      <c r="AK46" s="795"/>
      <c r="AL46" s="795"/>
      <c r="AM46" s="795"/>
      <c r="AN46" s="152" t="s">
        <v>0</v>
      </c>
      <c r="AO46" s="689"/>
      <c r="AP46" s="690"/>
      <c r="AQ46" s="690"/>
      <c r="AR46" s="690"/>
      <c r="AS46" s="690"/>
      <c r="AT46" s="690"/>
      <c r="AU46" s="690"/>
      <c r="AV46" s="690"/>
      <c r="AW46" s="690"/>
      <c r="AX46" s="690"/>
      <c r="AY46" s="690"/>
      <c r="AZ46" s="690"/>
      <c r="BA46" s="690"/>
      <c r="BB46" s="690"/>
      <c r="BC46" s="677"/>
    </row>
    <row r="47" spans="1:55" s="25" customFormat="1" ht="33.75" customHeight="1" thickTop="1" thickBot="1">
      <c r="A47" s="783" t="s">
        <v>90</v>
      </c>
      <c r="B47" s="78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5">
        <f>SUM(AO38:BC46)</f>
        <v>0</v>
      </c>
      <c r="AP47" s="786"/>
      <c r="AQ47" s="786"/>
      <c r="AR47" s="786"/>
      <c r="AS47" s="786"/>
      <c r="AT47" s="786"/>
      <c r="AU47" s="786"/>
      <c r="AV47" s="786"/>
      <c r="AW47" s="786"/>
      <c r="AX47" s="786"/>
      <c r="AY47" s="786"/>
      <c r="AZ47" s="786"/>
      <c r="BA47" s="786"/>
      <c r="BB47" s="786"/>
      <c r="BC47" s="195" t="s">
        <v>0</v>
      </c>
    </row>
    <row r="48" spans="1:55" s="25" customFormat="1" ht="34.5" customHeight="1" thickBo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42"/>
      <c r="BA48" s="42"/>
      <c r="BB48" s="144"/>
      <c r="BC48" s="144"/>
    </row>
    <row r="49" spans="1:55" s="25" customFormat="1" ht="35.25" customHeight="1" thickBot="1">
      <c r="A49" s="787" t="s">
        <v>56</v>
      </c>
      <c r="B49" s="788"/>
      <c r="C49" s="788"/>
      <c r="D49" s="788"/>
      <c r="E49" s="788"/>
      <c r="F49" s="788"/>
      <c r="G49" s="789" t="str">
        <f>IF('定型様式5｜総括表'!N14="","",'定型様式5｜総括表'!N14)</f>
        <v/>
      </c>
      <c r="H49" s="789"/>
      <c r="I49" s="789"/>
      <c r="J49" s="790"/>
      <c r="K49" s="145"/>
      <c r="L49" s="145"/>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42"/>
      <c r="BA49" s="42"/>
      <c r="BB49" s="144"/>
      <c r="BC49" s="144"/>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27"/>
    </row>
    <row r="150" spans="1:1">
      <c r="A150" s="333">
        <f>SUM(AO47)</f>
        <v>0</v>
      </c>
    </row>
  </sheetData>
  <sheetProtection algorithmName="SHA-512" hashValue="RfoaXX8j8MZXouiR6SiyOd+BY1vbqYNS4DYAgI9l//GHjjpi2ppwNDBS4JZLWk93QLNy4EVW4L2D3zmQRmj+jw==" saltValue="Z5xcCp64EHaTsNFwozyWUA=="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22" priority="21" stopIfTrue="1">
      <formula>AND($M10&lt;&gt;"",$AM10&lt;&gt;"",$AM10&lt;&gt;"D1",$AM10&lt;&gt;"D2",$AM10&lt;&gt;"D3",$AM10&lt;&gt;"D4")</formula>
    </cfRule>
  </conditionalFormatting>
  <conditionalFormatting sqref="M16:R16">
    <cfRule type="expression" dxfId="121" priority="20" stopIfTrue="1">
      <formula>AND($M16&lt;&gt;"",$AM16&lt;&gt;"",$AM16&lt;&gt;"D1",$AM16&lt;&gt;"D2",$AM16&lt;&gt;"D3")</formula>
    </cfRule>
  </conditionalFormatting>
  <conditionalFormatting sqref="M22:R22">
    <cfRule type="expression" dxfId="120" priority="19" stopIfTrue="1">
      <formula>AND($M22&lt;&gt;"",$AM22&lt;&gt;"",$AM22&lt;&gt;"D1",$AM22&lt;&gt;"D2",$AM22&lt;&gt;"D3")</formula>
    </cfRule>
  </conditionalFormatting>
  <conditionalFormatting sqref="T31">
    <cfRule type="expression" dxfId="119" priority="18" stopIfTrue="1">
      <formula>AND(COUNTIF($I$10:$L$15,"吹込・吹付")&gt;0,$T$31="")</formula>
    </cfRule>
  </conditionalFormatting>
  <conditionalFormatting sqref="T32">
    <cfRule type="expression" dxfId="118" priority="17" stopIfTrue="1">
      <formula>AND(COUNTIF($I$16:$L$21,"吹込・吹付")&gt;0,$T$32="")</formula>
    </cfRule>
  </conditionalFormatting>
  <conditionalFormatting sqref="T33">
    <cfRule type="expression" dxfId="117" priority="16" stopIfTrue="1">
      <formula>AND(COUNTIF($I$22:$L$27,"吹込・吹付")&gt;0,$T$33="")</formula>
    </cfRule>
  </conditionalFormatting>
  <conditionalFormatting sqref="M11:R11">
    <cfRule type="expression" dxfId="116" priority="15">
      <formula>AND($M11&lt;&gt;"",$AM11&lt;&gt;"",$AM11&lt;&gt;"D1",$AM11&lt;&gt;"D2",$AM11&lt;&gt;"D3",$AM11&lt;&gt;"D4")</formula>
    </cfRule>
  </conditionalFormatting>
  <conditionalFormatting sqref="M12:R12">
    <cfRule type="expression" dxfId="115" priority="14">
      <formula>AND($M12&lt;&gt;"",$AM12&lt;&gt;"",$AM12&lt;&gt;"D1",$AM12&lt;&gt;"D2",$AM12&lt;&gt;"D3",$AM12&lt;&gt;"D4")</formula>
    </cfRule>
  </conditionalFormatting>
  <conditionalFormatting sqref="M13:R13">
    <cfRule type="expression" dxfId="114" priority="13">
      <formula>AND($M13&lt;&gt;"",$AM13&lt;&gt;"",$AM13&lt;&gt;"D1",$AM13&lt;&gt;"D2",$AM13&lt;&gt;"D3",$AM13&lt;&gt;"D4")</formula>
    </cfRule>
  </conditionalFormatting>
  <conditionalFormatting sqref="M14:R14">
    <cfRule type="expression" dxfId="113" priority="12">
      <formula>AND($M14&lt;&gt;"",$AM14&lt;&gt;"",$AM14&lt;&gt;"D1",$AM14&lt;&gt;"D2",$AM14&lt;&gt;"D3",$AM14&lt;&gt;"D4")</formula>
    </cfRule>
  </conditionalFormatting>
  <conditionalFormatting sqref="M15:R15">
    <cfRule type="expression" dxfId="112" priority="11">
      <formula>AND($M15&lt;&gt;"",$AM15&lt;&gt;"",$AM15&lt;&gt;"D1",$AM15&lt;&gt;"D2",$AM15&lt;&gt;"D3",$AM15&lt;&gt;"D4")</formula>
    </cfRule>
  </conditionalFormatting>
  <conditionalFormatting sqref="M17:R17">
    <cfRule type="expression" dxfId="111" priority="10">
      <formula>AND($M17&lt;&gt;"",$AM17&lt;&gt;"",$AM17&lt;&gt;"D1",$AM17&lt;&gt;"D2",$AM17&lt;&gt;"D3")</formula>
    </cfRule>
  </conditionalFormatting>
  <conditionalFormatting sqref="M18:R18">
    <cfRule type="expression" dxfId="110" priority="9">
      <formula>AND($M18&lt;&gt;"",$AM18&lt;&gt;"",$AM18&lt;&gt;"D1",$AM18&lt;&gt;"D2",$AM18&lt;&gt;"D3")</formula>
    </cfRule>
  </conditionalFormatting>
  <conditionalFormatting sqref="M19:R19">
    <cfRule type="expression" dxfId="109" priority="8">
      <formula>AND($M19&lt;&gt;"",$AM19&lt;&gt;"",$AM19&lt;&gt;"D1",$AM19&lt;&gt;"D2",$AM19&lt;&gt;"D3")</formula>
    </cfRule>
  </conditionalFormatting>
  <conditionalFormatting sqref="M20:R20">
    <cfRule type="expression" dxfId="108" priority="7">
      <formula>AND($M20&lt;&gt;"",$AM20&lt;&gt;"",$AM20&lt;&gt;"D1",$AM20&lt;&gt;"D2",$AM20&lt;&gt;"D3")</formula>
    </cfRule>
  </conditionalFormatting>
  <conditionalFormatting sqref="M21:R21">
    <cfRule type="expression" dxfId="107" priority="6">
      <formula>AND($M21&lt;&gt;"",$AM21&lt;&gt;"",$AM21&lt;&gt;"D1",$AM21&lt;&gt;"D2",$AM21&lt;&gt;"D3")</formula>
    </cfRule>
  </conditionalFormatting>
  <conditionalFormatting sqref="M23:R23">
    <cfRule type="expression" dxfId="106" priority="5">
      <formula>AND($M23&lt;&gt;"",$AM23&lt;&gt;"",$AM23&lt;&gt;"D1",$AM23&lt;&gt;"D2",$AM23&lt;&gt;"D3")</formula>
    </cfRule>
  </conditionalFormatting>
  <conditionalFormatting sqref="M24:R24">
    <cfRule type="expression" dxfId="105" priority="4">
      <formula>AND($M24&lt;&gt;"",$AM24&lt;&gt;"",$AM24&lt;&gt;"D1",$AM24&lt;&gt;"D2",$AM24&lt;&gt;"D3")</formula>
    </cfRule>
  </conditionalFormatting>
  <conditionalFormatting sqref="M25:R25">
    <cfRule type="expression" dxfId="104" priority="3">
      <formula>AND($M25&lt;&gt;"",$AM25&lt;&gt;"",$AM25&lt;&gt;"D1",$AM25&lt;&gt;"D2",$AM25&lt;&gt;"D3")</formula>
    </cfRule>
  </conditionalFormatting>
  <conditionalFormatting sqref="M26:R26">
    <cfRule type="expression" dxfId="103" priority="2">
      <formula>AND($M26&lt;&gt;"",$AM26&lt;&gt;"",$AM26&lt;&gt;"D1",$AM26&lt;&gt;"D2",$AM26&lt;&gt;"D3")</formula>
    </cfRule>
  </conditionalFormatting>
  <conditionalFormatting sqref="M27:R27">
    <cfRule type="expression" dxfId="102"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4" zoomScale="55" zoomScaleNormal="100" zoomScaleSheetLayoutView="55" workbookViewId="0">
      <selection activeCell="A15" sqref="A15:D15"/>
    </sheetView>
  </sheetViews>
  <sheetFormatPr defaultColWidth="9" defaultRowHeight="13"/>
  <cols>
    <col min="1" max="36" width="3.6328125" style="7" customWidth="1"/>
    <col min="37" max="38" width="4.1796875" style="7" customWidth="1"/>
    <col min="39" max="85" width="3.6328125" style="7" customWidth="1"/>
    <col min="86" max="16384" width="9" style="7"/>
  </cols>
  <sheetData>
    <row r="1" spans="1:55" ht="18.75" customHeight="1">
      <c r="A1" s="47"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267" t="str">
        <f>'様式第8｜完了実績報告書'!$BZ$2</f>
        <v>事業番号</v>
      </c>
      <c r="AW1" s="542">
        <f>'様式第8｜完了実績報告書'!$CA$2</f>
        <v>0</v>
      </c>
      <c r="AX1" s="542"/>
      <c r="AY1" s="542"/>
      <c r="AZ1" s="542"/>
      <c r="BA1" s="542"/>
      <c r="BB1" s="542"/>
      <c r="BC1" s="60"/>
    </row>
    <row r="2" spans="1:55" ht="18.75" customHeight="1">
      <c r="AR2" s="3"/>
      <c r="AV2" s="267" t="str">
        <f>'様式第8｜完了実績報告書'!$BZ$3</f>
        <v>補助事業者名</v>
      </c>
      <c r="AW2" s="542">
        <f>'様式第8｜完了実績報告書'!$BD$15</f>
        <v>0</v>
      </c>
      <c r="AX2" s="542"/>
      <c r="AY2" s="542"/>
      <c r="AZ2" s="542"/>
      <c r="BA2" s="542"/>
      <c r="BB2" s="542"/>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2" t="s">
        <v>172</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5.65" customHeight="1">
      <c r="A5" s="329" t="s">
        <v>14</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8" t="s">
        <v>3</v>
      </c>
    </row>
    <row r="6" spans="1:55" ht="21" customHeight="1">
      <c r="A6" s="270"/>
      <c r="B6" s="271"/>
      <c r="C6" s="259" t="s">
        <v>183</v>
      </c>
      <c r="D6" s="32"/>
      <c r="E6" s="32"/>
      <c r="F6" s="32"/>
      <c r="G6" s="268"/>
      <c r="H6" s="269"/>
      <c r="I6" s="259" t="s">
        <v>285</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7" t="s">
        <v>117</v>
      </c>
      <c r="AV6" s="633"/>
      <c r="AW6" s="633"/>
      <c r="AX6" s="209" t="s">
        <v>116</v>
      </c>
      <c r="AY6" s="633"/>
      <c r="AZ6" s="633"/>
      <c r="BA6" s="634" t="s">
        <v>115</v>
      </c>
      <c r="BB6" s="634"/>
      <c r="BC6" s="634"/>
    </row>
    <row r="7" spans="1:55" s="23" customFormat="1" ht="7.5" customHeight="1" thickBot="1">
      <c r="A7" s="162"/>
      <c r="B7" s="162"/>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06"/>
      <c r="AV7" s="261"/>
      <c r="AW7" s="261"/>
      <c r="AX7" s="209"/>
      <c r="AY7" s="262"/>
      <c r="AZ7" s="262"/>
      <c r="BA7" s="248"/>
      <c r="BB7" s="248"/>
      <c r="BC7" s="248"/>
    </row>
    <row r="8" spans="1:55" ht="24.75" customHeight="1">
      <c r="A8" s="797" t="s">
        <v>91</v>
      </c>
      <c r="B8" s="798"/>
      <c r="C8" s="798"/>
      <c r="D8" s="799"/>
      <c r="E8" s="803" t="s">
        <v>179</v>
      </c>
      <c r="F8" s="804"/>
      <c r="G8" s="804"/>
      <c r="H8" s="804"/>
      <c r="I8" s="804"/>
      <c r="J8" s="804"/>
      <c r="K8" s="804"/>
      <c r="L8" s="804"/>
      <c r="M8" s="804"/>
      <c r="N8" s="805"/>
      <c r="O8" s="223"/>
      <c r="P8" s="141"/>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19"/>
    </row>
    <row r="9" spans="1:55" ht="24.75" customHeight="1" thickBot="1">
      <c r="A9" s="800"/>
      <c r="B9" s="801"/>
      <c r="C9" s="801"/>
      <c r="D9" s="802"/>
      <c r="E9" s="806"/>
      <c r="F9" s="807"/>
      <c r="G9" s="807"/>
      <c r="H9" s="807"/>
      <c r="I9" s="807"/>
      <c r="J9" s="807"/>
      <c r="K9" s="807"/>
      <c r="L9" s="807"/>
      <c r="M9" s="807"/>
      <c r="N9" s="808"/>
      <c r="O9" s="223"/>
      <c r="P9" s="141"/>
      <c r="Q9" s="919" t="str">
        <f>IF(COUNTIF(AK15:AL36,"err")&gt;0,"グレードと一致しない番号があります。登録番号を確認して下さい。","")</f>
        <v/>
      </c>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19"/>
      <c r="AY9" s="919"/>
      <c r="AZ9" s="919"/>
      <c r="BA9" s="919"/>
      <c r="BB9" s="91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85" t="s">
        <v>227</v>
      </c>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7"/>
      <c r="AM11" s="982" t="s">
        <v>5</v>
      </c>
      <c r="AN11" s="983"/>
      <c r="AO11" s="983"/>
      <c r="AP11" s="983"/>
      <c r="AQ11" s="983"/>
      <c r="AR11" s="983"/>
      <c r="AS11" s="984"/>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1" t="s">
        <v>102</v>
      </c>
      <c r="B13" s="852"/>
      <c r="C13" s="852"/>
      <c r="D13" s="853"/>
      <c r="E13" s="857" t="s">
        <v>313</v>
      </c>
      <c r="F13" s="858"/>
      <c r="G13" s="858"/>
      <c r="H13" s="858"/>
      <c r="I13" s="859"/>
      <c r="J13" s="825" t="s">
        <v>10</v>
      </c>
      <c r="K13" s="826"/>
      <c r="L13" s="826"/>
      <c r="M13" s="826"/>
      <c r="N13" s="826"/>
      <c r="O13" s="826"/>
      <c r="P13" s="826"/>
      <c r="Q13" s="826"/>
      <c r="R13" s="827"/>
      <c r="S13" s="825" t="s">
        <v>92</v>
      </c>
      <c r="T13" s="826"/>
      <c r="U13" s="826"/>
      <c r="V13" s="826"/>
      <c r="W13" s="826"/>
      <c r="X13" s="826"/>
      <c r="Y13" s="826"/>
      <c r="Z13" s="826"/>
      <c r="AA13" s="826"/>
      <c r="AB13" s="826"/>
      <c r="AC13" s="826"/>
      <c r="AD13" s="826"/>
      <c r="AE13" s="826"/>
      <c r="AF13" s="826"/>
      <c r="AG13" s="826"/>
      <c r="AH13" s="826"/>
      <c r="AI13" s="826"/>
      <c r="AJ13" s="827"/>
      <c r="AK13" s="831" t="s">
        <v>93</v>
      </c>
      <c r="AL13" s="832"/>
      <c r="AM13" s="838" t="s">
        <v>23</v>
      </c>
      <c r="AN13" s="839"/>
      <c r="AO13" s="839"/>
      <c r="AP13" s="839"/>
      <c r="AQ13" s="839"/>
      <c r="AR13" s="839"/>
      <c r="AS13" s="840"/>
      <c r="AT13" s="893" t="s">
        <v>20</v>
      </c>
      <c r="AU13" s="894"/>
      <c r="AV13" s="895"/>
      <c r="AW13" s="825" t="s">
        <v>51</v>
      </c>
      <c r="AX13" s="826"/>
      <c r="AY13" s="827"/>
      <c r="AZ13" s="908" t="s">
        <v>21</v>
      </c>
      <c r="BA13" s="909"/>
      <c r="BB13" s="909"/>
      <c r="BC13" s="910"/>
    </row>
    <row r="14" spans="1:55" ht="28.5" customHeight="1" thickBot="1">
      <c r="A14" s="854"/>
      <c r="B14" s="855"/>
      <c r="C14" s="855"/>
      <c r="D14" s="856"/>
      <c r="E14" s="860"/>
      <c r="F14" s="861"/>
      <c r="G14" s="861"/>
      <c r="H14" s="861"/>
      <c r="I14" s="862"/>
      <c r="J14" s="828"/>
      <c r="K14" s="829"/>
      <c r="L14" s="829"/>
      <c r="M14" s="829"/>
      <c r="N14" s="829"/>
      <c r="O14" s="829"/>
      <c r="P14" s="829"/>
      <c r="Q14" s="829"/>
      <c r="R14" s="830"/>
      <c r="S14" s="828"/>
      <c r="T14" s="829"/>
      <c r="U14" s="829"/>
      <c r="V14" s="829"/>
      <c r="W14" s="829"/>
      <c r="X14" s="829"/>
      <c r="Y14" s="829"/>
      <c r="Z14" s="829"/>
      <c r="AA14" s="829"/>
      <c r="AB14" s="829"/>
      <c r="AC14" s="829"/>
      <c r="AD14" s="829"/>
      <c r="AE14" s="829"/>
      <c r="AF14" s="829"/>
      <c r="AG14" s="829"/>
      <c r="AH14" s="829"/>
      <c r="AI14" s="829"/>
      <c r="AJ14" s="830"/>
      <c r="AK14" s="833"/>
      <c r="AL14" s="834"/>
      <c r="AM14" s="841" t="s">
        <v>12</v>
      </c>
      <c r="AN14" s="842"/>
      <c r="AO14" s="842"/>
      <c r="AP14" s="272" t="s">
        <v>94</v>
      </c>
      <c r="AQ14" s="842" t="s">
        <v>13</v>
      </c>
      <c r="AR14" s="842"/>
      <c r="AS14" s="915"/>
      <c r="AT14" s="896"/>
      <c r="AU14" s="897"/>
      <c r="AV14" s="898"/>
      <c r="AW14" s="828"/>
      <c r="AX14" s="829"/>
      <c r="AY14" s="830"/>
      <c r="AZ14" s="911"/>
      <c r="BA14" s="912"/>
      <c r="BB14" s="912"/>
      <c r="BC14" s="913"/>
    </row>
    <row r="15" spans="1:55" s="36" customFormat="1" ht="30" customHeight="1" thickTop="1">
      <c r="A15" s="863"/>
      <c r="B15" s="864"/>
      <c r="C15" s="864"/>
      <c r="D15" s="865"/>
      <c r="E15" s="866"/>
      <c r="F15" s="867"/>
      <c r="G15" s="867"/>
      <c r="H15" s="867"/>
      <c r="I15" s="868"/>
      <c r="J15" s="869"/>
      <c r="K15" s="870"/>
      <c r="L15" s="870"/>
      <c r="M15" s="870"/>
      <c r="N15" s="870"/>
      <c r="O15" s="870"/>
      <c r="P15" s="870"/>
      <c r="Q15" s="870"/>
      <c r="R15" s="871"/>
      <c r="S15" s="869"/>
      <c r="T15" s="870"/>
      <c r="U15" s="870"/>
      <c r="V15" s="870"/>
      <c r="W15" s="870"/>
      <c r="X15" s="870"/>
      <c r="Y15" s="870"/>
      <c r="Z15" s="870"/>
      <c r="AA15" s="870"/>
      <c r="AB15" s="870"/>
      <c r="AC15" s="870"/>
      <c r="AD15" s="870"/>
      <c r="AE15" s="870"/>
      <c r="AF15" s="870"/>
      <c r="AG15" s="870"/>
      <c r="AH15" s="870"/>
      <c r="AI15" s="870"/>
      <c r="AJ15" s="871"/>
      <c r="AK15" s="872" t="str">
        <f t="shared" ref="AK15:AK36" si="0">IF(E15="","",IF(AND(LEFT(E15,1)&amp;RIGHT(E15,1)&lt;&gt;"W1",LEFT(E15,1)&amp;RIGHT(E15,1)&lt;&gt;"W2",LEFT(E15,1)&amp;RIGHT(E15,1)&lt;&gt;"W3",LEFT(E15,1)&amp;RIGHT(E15,1)&lt;&gt;"W4"),"err",LEFT(E15,1)&amp;RIGHT(E15,1)))</f>
        <v/>
      </c>
      <c r="AL15" s="873"/>
      <c r="AM15" s="843"/>
      <c r="AN15" s="844"/>
      <c r="AO15" s="844"/>
      <c r="AP15" s="245" t="s">
        <v>94</v>
      </c>
      <c r="AQ15" s="844"/>
      <c r="AR15" s="844"/>
      <c r="AS15" s="914"/>
      <c r="AT15" s="905" t="str">
        <f t="shared" ref="AT15:AT36" si="1">IF(AND(AM15&lt;&gt;"",AQ15&lt;&gt;""),ROUNDDOWN(AM15*AQ15/1000000,2),"")</f>
        <v/>
      </c>
      <c r="AU15" s="906"/>
      <c r="AV15" s="907"/>
      <c r="AW15" s="902"/>
      <c r="AX15" s="903"/>
      <c r="AY15" s="904"/>
      <c r="AZ15" s="899" t="str">
        <f t="shared" ref="AZ15:AZ36" si="2">IF(AT15&lt;&gt;"",AW15*AT15,"")</f>
        <v/>
      </c>
      <c r="BA15" s="900"/>
      <c r="BB15" s="900"/>
      <c r="BC15" s="901"/>
    </row>
    <row r="16" spans="1:55" s="36" customFormat="1" ht="30" customHeight="1">
      <c r="A16" s="822"/>
      <c r="B16" s="823"/>
      <c r="C16" s="823"/>
      <c r="D16" s="824"/>
      <c r="E16" s="835"/>
      <c r="F16" s="836"/>
      <c r="G16" s="836"/>
      <c r="H16" s="836"/>
      <c r="I16" s="837"/>
      <c r="J16" s="809"/>
      <c r="K16" s="810"/>
      <c r="L16" s="810"/>
      <c r="M16" s="810"/>
      <c r="N16" s="810"/>
      <c r="O16" s="810"/>
      <c r="P16" s="810"/>
      <c r="Q16" s="810"/>
      <c r="R16" s="811"/>
      <c r="S16" s="809"/>
      <c r="T16" s="810"/>
      <c r="U16" s="810"/>
      <c r="V16" s="810"/>
      <c r="W16" s="810"/>
      <c r="X16" s="810"/>
      <c r="Y16" s="810"/>
      <c r="Z16" s="810"/>
      <c r="AA16" s="810"/>
      <c r="AB16" s="810"/>
      <c r="AC16" s="810"/>
      <c r="AD16" s="810"/>
      <c r="AE16" s="810"/>
      <c r="AF16" s="810"/>
      <c r="AG16" s="810"/>
      <c r="AH16" s="810"/>
      <c r="AI16" s="810"/>
      <c r="AJ16" s="811"/>
      <c r="AK16" s="812" t="str">
        <f t="shared" ref="AK16:AK28" si="3">IF(E16="","",IF(AND(LEFT(E16,1)&amp;RIGHT(E16,1)&lt;&gt;"W1",LEFT(E16,1)&amp;RIGHT(E16,1)&lt;&gt;"W2",LEFT(E16,1)&amp;RIGHT(E16,1)&lt;&gt;"W3",LEFT(E16,1)&amp;RIGHT(E16,1)&lt;&gt;"W4"),"err",LEFT(E16,1)&amp;RIGHT(E16,1)))</f>
        <v/>
      </c>
      <c r="AL16" s="813"/>
      <c r="AM16" s="814"/>
      <c r="AN16" s="815"/>
      <c r="AO16" s="815"/>
      <c r="AP16" s="246" t="s">
        <v>94</v>
      </c>
      <c r="AQ16" s="815"/>
      <c r="AR16" s="815"/>
      <c r="AS16" s="879"/>
      <c r="AT16" s="848" t="str">
        <f t="shared" ref="AT16:AT28" si="4">IF(AND(AM16&lt;&gt;"",AQ16&lt;&gt;""),ROUNDDOWN(AM16*AQ16/1000000,2),"")</f>
        <v/>
      </c>
      <c r="AU16" s="849"/>
      <c r="AV16" s="850"/>
      <c r="AW16" s="845"/>
      <c r="AX16" s="846"/>
      <c r="AY16" s="847"/>
      <c r="AZ16" s="874" t="str">
        <f t="shared" ref="AZ16:AZ28" si="5">IF(AT16&lt;&gt;"",AW16*AT16,"")</f>
        <v/>
      </c>
      <c r="BA16" s="875"/>
      <c r="BB16" s="875"/>
      <c r="BC16" s="876"/>
    </row>
    <row r="17" spans="1:55" s="36" customFormat="1" ht="30" customHeight="1">
      <c r="A17" s="822"/>
      <c r="B17" s="823"/>
      <c r="C17" s="823"/>
      <c r="D17" s="824"/>
      <c r="E17" s="835"/>
      <c r="F17" s="836"/>
      <c r="G17" s="836"/>
      <c r="H17" s="836"/>
      <c r="I17" s="837"/>
      <c r="J17" s="809"/>
      <c r="K17" s="810"/>
      <c r="L17" s="810"/>
      <c r="M17" s="810"/>
      <c r="N17" s="810"/>
      <c r="O17" s="810"/>
      <c r="P17" s="810"/>
      <c r="Q17" s="810"/>
      <c r="R17" s="811"/>
      <c r="S17" s="809"/>
      <c r="T17" s="810"/>
      <c r="U17" s="810"/>
      <c r="V17" s="810"/>
      <c r="W17" s="810"/>
      <c r="X17" s="810"/>
      <c r="Y17" s="810"/>
      <c r="Z17" s="810"/>
      <c r="AA17" s="810"/>
      <c r="AB17" s="810"/>
      <c r="AC17" s="810"/>
      <c r="AD17" s="810"/>
      <c r="AE17" s="810"/>
      <c r="AF17" s="810"/>
      <c r="AG17" s="810"/>
      <c r="AH17" s="810"/>
      <c r="AI17" s="810"/>
      <c r="AJ17" s="811"/>
      <c r="AK17" s="812" t="str">
        <f t="shared" si="3"/>
        <v/>
      </c>
      <c r="AL17" s="813"/>
      <c r="AM17" s="814"/>
      <c r="AN17" s="815"/>
      <c r="AO17" s="815"/>
      <c r="AP17" s="246" t="s">
        <v>94</v>
      </c>
      <c r="AQ17" s="815"/>
      <c r="AR17" s="815"/>
      <c r="AS17" s="879"/>
      <c r="AT17" s="848" t="str">
        <f t="shared" si="4"/>
        <v/>
      </c>
      <c r="AU17" s="849"/>
      <c r="AV17" s="850"/>
      <c r="AW17" s="845"/>
      <c r="AX17" s="846"/>
      <c r="AY17" s="847"/>
      <c r="AZ17" s="874" t="str">
        <f t="shared" si="5"/>
        <v/>
      </c>
      <c r="BA17" s="875"/>
      <c r="BB17" s="875"/>
      <c r="BC17" s="876"/>
    </row>
    <row r="18" spans="1:55" s="36" customFormat="1" ht="30" customHeight="1">
      <c r="A18" s="822"/>
      <c r="B18" s="823"/>
      <c r="C18" s="823"/>
      <c r="D18" s="824"/>
      <c r="E18" s="835"/>
      <c r="F18" s="836"/>
      <c r="G18" s="836"/>
      <c r="H18" s="836"/>
      <c r="I18" s="837"/>
      <c r="J18" s="809"/>
      <c r="K18" s="810"/>
      <c r="L18" s="810"/>
      <c r="M18" s="810"/>
      <c r="N18" s="810"/>
      <c r="O18" s="810"/>
      <c r="P18" s="810"/>
      <c r="Q18" s="810"/>
      <c r="R18" s="811"/>
      <c r="S18" s="809"/>
      <c r="T18" s="810"/>
      <c r="U18" s="810"/>
      <c r="V18" s="810"/>
      <c r="W18" s="810"/>
      <c r="X18" s="810"/>
      <c r="Y18" s="810"/>
      <c r="Z18" s="810"/>
      <c r="AA18" s="810"/>
      <c r="AB18" s="810"/>
      <c r="AC18" s="810"/>
      <c r="AD18" s="810"/>
      <c r="AE18" s="810"/>
      <c r="AF18" s="810"/>
      <c r="AG18" s="810"/>
      <c r="AH18" s="810"/>
      <c r="AI18" s="810"/>
      <c r="AJ18" s="811"/>
      <c r="AK18" s="812" t="str">
        <f t="shared" si="3"/>
        <v/>
      </c>
      <c r="AL18" s="813"/>
      <c r="AM18" s="814"/>
      <c r="AN18" s="815"/>
      <c r="AO18" s="815"/>
      <c r="AP18" s="246" t="s">
        <v>94</v>
      </c>
      <c r="AQ18" s="815"/>
      <c r="AR18" s="815"/>
      <c r="AS18" s="879"/>
      <c r="AT18" s="848" t="str">
        <f t="shared" si="4"/>
        <v/>
      </c>
      <c r="AU18" s="849"/>
      <c r="AV18" s="850"/>
      <c r="AW18" s="845"/>
      <c r="AX18" s="846"/>
      <c r="AY18" s="847"/>
      <c r="AZ18" s="874" t="str">
        <f t="shared" si="5"/>
        <v/>
      </c>
      <c r="BA18" s="875"/>
      <c r="BB18" s="875"/>
      <c r="BC18" s="876"/>
    </row>
    <row r="19" spans="1:55" s="36" customFormat="1" ht="30" customHeight="1">
      <c r="A19" s="822"/>
      <c r="B19" s="823"/>
      <c r="C19" s="823"/>
      <c r="D19" s="824"/>
      <c r="E19" s="835"/>
      <c r="F19" s="836"/>
      <c r="G19" s="836"/>
      <c r="H19" s="836"/>
      <c r="I19" s="837"/>
      <c r="J19" s="809"/>
      <c r="K19" s="810"/>
      <c r="L19" s="810"/>
      <c r="M19" s="810"/>
      <c r="N19" s="810"/>
      <c r="O19" s="810"/>
      <c r="P19" s="810"/>
      <c r="Q19" s="810"/>
      <c r="R19" s="811"/>
      <c r="S19" s="809"/>
      <c r="T19" s="810"/>
      <c r="U19" s="810"/>
      <c r="V19" s="810"/>
      <c r="W19" s="810"/>
      <c r="X19" s="810"/>
      <c r="Y19" s="810"/>
      <c r="Z19" s="810"/>
      <c r="AA19" s="810"/>
      <c r="AB19" s="810"/>
      <c r="AC19" s="810"/>
      <c r="AD19" s="810"/>
      <c r="AE19" s="810"/>
      <c r="AF19" s="810"/>
      <c r="AG19" s="810"/>
      <c r="AH19" s="810"/>
      <c r="AI19" s="810"/>
      <c r="AJ19" s="811"/>
      <c r="AK19" s="812" t="str">
        <f t="shared" si="3"/>
        <v/>
      </c>
      <c r="AL19" s="813"/>
      <c r="AM19" s="814"/>
      <c r="AN19" s="815"/>
      <c r="AO19" s="815"/>
      <c r="AP19" s="246" t="s">
        <v>94</v>
      </c>
      <c r="AQ19" s="815"/>
      <c r="AR19" s="815"/>
      <c r="AS19" s="879"/>
      <c r="AT19" s="848" t="str">
        <f t="shared" si="4"/>
        <v/>
      </c>
      <c r="AU19" s="849"/>
      <c r="AV19" s="850"/>
      <c r="AW19" s="845"/>
      <c r="AX19" s="846"/>
      <c r="AY19" s="847"/>
      <c r="AZ19" s="874" t="str">
        <f t="shared" si="5"/>
        <v/>
      </c>
      <c r="BA19" s="875"/>
      <c r="BB19" s="875"/>
      <c r="BC19" s="876"/>
    </row>
    <row r="20" spans="1:55" s="36" customFormat="1" ht="30" customHeight="1">
      <c r="A20" s="822"/>
      <c r="B20" s="823"/>
      <c r="C20" s="823"/>
      <c r="D20" s="824"/>
      <c r="E20" s="835"/>
      <c r="F20" s="836"/>
      <c r="G20" s="836"/>
      <c r="H20" s="836"/>
      <c r="I20" s="837"/>
      <c r="J20" s="809"/>
      <c r="K20" s="810"/>
      <c r="L20" s="810"/>
      <c r="M20" s="810"/>
      <c r="N20" s="810"/>
      <c r="O20" s="810"/>
      <c r="P20" s="810"/>
      <c r="Q20" s="810"/>
      <c r="R20" s="811"/>
      <c r="S20" s="809"/>
      <c r="T20" s="810"/>
      <c r="U20" s="810"/>
      <c r="V20" s="810"/>
      <c r="W20" s="810"/>
      <c r="X20" s="810"/>
      <c r="Y20" s="810"/>
      <c r="Z20" s="810"/>
      <c r="AA20" s="810"/>
      <c r="AB20" s="810"/>
      <c r="AC20" s="810"/>
      <c r="AD20" s="810"/>
      <c r="AE20" s="810"/>
      <c r="AF20" s="810"/>
      <c r="AG20" s="810"/>
      <c r="AH20" s="810"/>
      <c r="AI20" s="810"/>
      <c r="AJ20" s="811"/>
      <c r="AK20" s="812" t="str">
        <f t="shared" si="3"/>
        <v/>
      </c>
      <c r="AL20" s="813"/>
      <c r="AM20" s="814"/>
      <c r="AN20" s="815"/>
      <c r="AO20" s="815"/>
      <c r="AP20" s="246" t="s">
        <v>94</v>
      </c>
      <c r="AQ20" s="815"/>
      <c r="AR20" s="815"/>
      <c r="AS20" s="879"/>
      <c r="AT20" s="848" t="str">
        <f t="shared" si="4"/>
        <v/>
      </c>
      <c r="AU20" s="849"/>
      <c r="AV20" s="850"/>
      <c r="AW20" s="845"/>
      <c r="AX20" s="846"/>
      <c r="AY20" s="847"/>
      <c r="AZ20" s="874" t="str">
        <f t="shared" si="5"/>
        <v/>
      </c>
      <c r="BA20" s="875"/>
      <c r="BB20" s="875"/>
      <c r="BC20" s="876"/>
    </row>
    <row r="21" spans="1:55" s="36" customFormat="1" ht="30" customHeight="1">
      <c r="A21" s="822"/>
      <c r="B21" s="823"/>
      <c r="C21" s="823"/>
      <c r="D21" s="824"/>
      <c r="E21" s="835"/>
      <c r="F21" s="836"/>
      <c r="G21" s="836"/>
      <c r="H21" s="836"/>
      <c r="I21" s="837"/>
      <c r="J21" s="809"/>
      <c r="K21" s="810"/>
      <c r="L21" s="810"/>
      <c r="M21" s="810"/>
      <c r="N21" s="810"/>
      <c r="O21" s="810"/>
      <c r="P21" s="810"/>
      <c r="Q21" s="810"/>
      <c r="R21" s="811"/>
      <c r="S21" s="809"/>
      <c r="T21" s="810"/>
      <c r="U21" s="810"/>
      <c r="V21" s="810"/>
      <c r="W21" s="810"/>
      <c r="X21" s="810"/>
      <c r="Y21" s="810"/>
      <c r="Z21" s="810"/>
      <c r="AA21" s="810"/>
      <c r="AB21" s="810"/>
      <c r="AC21" s="810"/>
      <c r="AD21" s="810"/>
      <c r="AE21" s="810"/>
      <c r="AF21" s="810"/>
      <c r="AG21" s="810"/>
      <c r="AH21" s="810"/>
      <c r="AI21" s="810"/>
      <c r="AJ21" s="811"/>
      <c r="AK21" s="812" t="str">
        <f t="shared" si="3"/>
        <v/>
      </c>
      <c r="AL21" s="813"/>
      <c r="AM21" s="814"/>
      <c r="AN21" s="815"/>
      <c r="AO21" s="815"/>
      <c r="AP21" s="246" t="s">
        <v>94</v>
      </c>
      <c r="AQ21" s="815"/>
      <c r="AR21" s="815"/>
      <c r="AS21" s="879"/>
      <c r="AT21" s="848" t="str">
        <f t="shared" si="4"/>
        <v/>
      </c>
      <c r="AU21" s="849"/>
      <c r="AV21" s="850"/>
      <c r="AW21" s="845"/>
      <c r="AX21" s="846"/>
      <c r="AY21" s="847"/>
      <c r="AZ21" s="874" t="str">
        <f t="shared" si="5"/>
        <v/>
      </c>
      <c r="BA21" s="875"/>
      <c r="BB21" s="875"/>
      <c r="BC21" s="876"/>
    </row>
    <row r="22" spans="1:55" s="36" customFormat="1" ht="30" customHeight="1">
      <c r="A22" s="822"/>
      <c r="B22" s="823"/>
      <c r="C22" s="823"/>
      <c r="D22" s="824"/>
      <c r="E22" s="835"/>
      <c r="F22" s="836"/>
      <c r="G22" s="836"/>
      <c r="H22" s="836"/>
      <c r="I22" s="837"/>
      <c r="J22" s="809"/>
      <c r="K22" s="810"/>
      <c r="L22" s="810"/>
      <c r="M22" s="810"/>
      <c r="N22" s="810"/>
      <c r="O22" s="810"/>
      <c r="P22" s="810"/>
      <c r="Q22" s="810"/>
      <c r="R22" s="811"/>
      <c r="S22" s="809"/>
      <c r="T22" s="810"/>
      <c r="U22" s="810"/>
      <c r="V22" s="810"/>
      <c r="W22" s="810"/>
      <c r="X22" s="810"/>
      <c r="Y22" s="810"/>
      <c r="Z22" s="810"/>
      <c r="AA22" s="810"/>
      <c r="AB22" s="810"/>
      <c r="AC22" s="810"/>
      <c r="AD22" s="810"/>
      <c r="AE22" s="810"/>
      <c r="AF22" s="810"/>
      <c r="AG22" s="810"/>
      <c r="AH22" s="810"/>
      <c r="AI22" s="810"/>
      <c r="AJ22" s="811"/>
      <c r="AK22" s="812" t="str">
        <f t="shared" si="3"/>
        <v/>
      </c>
      <c r="AL22" s="813"/>
      <c r="AM22" s="814"/>
      <c r="AN22" s="815"/>
      <c r="AO22" s="815"/>
      <c r="AP22" s="246" t="s">
        <v>94</v>
      </c>
      <c r="AQ22" s="815"/>
      <c r="AR22" s="815"/>
      <c r="AS22" s="879"/>
      <c r="AT22" s="848" t="str">
        <f t="shared" si="4"/>
        <v/>
      </c>
      <c r="AU22" s="849"/>
      <c r="AV22" s="850"/>
      <c r="AW22" s="845"/>
      <c r="AX22" s="846"/>
      <c r="AY22" s="847"/>
      <c r="AZ22" s="874" t="str">
        <f t="shared" si="5"/>
        <v/>
      </c>
      <c r="BA22" s="875"/>
      <c r="BB22" s="875"/>
      <c r="BC22" s="876"/>
    </row>
    <row r="23" spans="1:55" s="36" customFormat="1" ht="30" customHeight="1">
      <c r="A23" s="822"/>
      <c r="B23" s="823"/>
      <c r="C23" s="823"/>
      <c r="D23" s="824"/>
      <c r="E23" s="835"/>
      <c r="F23" s="836"/>
      <c r="G23" s="836"/>
      <c r="H23" s="836"/>
      <c r="I23" s="837"/>
      <c r="J23" s="809"/>
      <c r="K23" s="810"/>
      <c r="L23" s="810"/>
      <c r="M23" s="810"/>
      <c r="N23" s="810"/>
      <c r="O23" s="810"/>
      <c r="P23" s="810"/>
      <c r="Q23" s="810"/>
      <c r="R23" s="811"/>
      <c r="S23" s="809"/>
      <c r="T23" s="810"/>
      <c r="U23" s="810"/>
      <c r="V23" s="810"/>
      <c r="W23" s="810"/>
      <c r="X23" s="810"/>
      <c r="Y23" s="810"/>
      <c r="Z23" s="810"/>
      <c r="AA23" s="810"/>
      <c r="AB23" s="810"/>
      <c r="AC23" s="810"/>
      <c r="AD23" s="810"/>
      <c r="AE23" s="810"/>
      <c r="AF23" s="810"/>
      <c r="AG23" s="810"/>
      <c r="AH23" s="810"/>
      <c r="AI23" s="810"/>
      <c r="AJ23" s="811"/>
      <c r="AK23" s="812" t="str">
        <f t="shared" si="3"/>
        <v/>
      </c>
      <c r="AL23" s="813"/>
      <c r="AM23" s="814"/>
      <c r="AN23" s="815"/>
      <c r="AO23" s="815"/>
      <c r="AP23" s="246" t="s">
        <v>94</v>
      </c>
      <c r="AQ23" s="815"/>
      <c r="AR23" s="815"/>
      <c r="AS23" s="879"/>
      <c r="AT23" s="848" t="str">
        <f t="shared" si="4"/>
        <v/>
      </c>
      <c r="AU23" s="849"/>
      <c r="AV23" s="850"/>
      <c r="AW23" s="845"/>
      <c r="AX23" s="846"/>
      <c r="AY23" s="847"/>
      <c r="AZ23" s="874" t="str">
        <f t="shared" si="5"/>
        <v/>
      </c>
      <c r="BA23" s="875"/>
      <c r="BB23" s="875"/>
      <c r="BC23" s="876"/>
    </row>
    <row r="24" spans="1:55" s="36" customFormat="1" ht="30" customHeight="1">
      <c r="A24" s="822"/>
      <c r="B24" s="823"/>
      <c r="C24" s="823"/>
      <c r="D24" s="824"/>
      <c r="E24" s="835"/>
      <c r="F24" s="836"/>
      <c r="G24" s="836"/>
      <c r="H24" s="836"/>
      <c r="I24" s="837"/>
      <c r="J24" s="809"/>
      <c r="K24" s="810"/>
      <c r="L24" s="810"/>
      <c r="M24" s="810"/>
      <c r="N24" s="810"/>
      <c r="O24" s="810"/>
      <c r="P24" s="810"/>
      <c r="Q24" s="810"/>
      <c r="R24" s="811"/>
      <c r="S24" s="809"/>
      <c r="T24" s="810"/>
      <c r="U24" s="810"/>
      <c r="V24" s="810"/>
      <c r="W24" s="810"/>
      <c r="X24" s="810"/>
      <c r="Y24" s="810"/>
      <c r="Z24" s="810"/>
      <c r="AA24" s="810"/>
      <c r="AB24" s="810"/>
      <c r="AC24" s="810"/>
      <c r="AD24" s="810"/>
      <c r="AE24" s="810"/>
      <c r="AF24" s="810"/>
      <c r="AG24" s="810"/>
      <c r="AH24" s="810"/>
      <c r="AI24" s="810"/>
      <c r="AJ24" s="811"/>
      <c r="AK24" s="812" t="str">
        <f t="shared" si="3"/>
        <v/>
      </c>
      <c r="AL24" s="813"/>
      <c r="AM24" s="814"/>
      <c r="AN24" s="815"/>
      <c r="AO24" s="815"/>
      <c r="AP24" s="246" t="s">
        <v>94</v>
      </c>
      <c r="AQ24" s="815"/>
      <c r="AR24" s="815"/>
      <c r="AS24" s="879"/>
      <c r="AT24" s="848" t="str">
        <f t="shared" si="4"/>
        <v/>
      </c>
      <c r="AU24" s="849"/>
      <c r="AV24" s="850"/>
      <c r="AW24" s="845"/>
      <c r="AX24" s="846"/>
      <c r="AY24" s="847"/>
      <c r="AZ24" s="874" t="str">
        <f t="shared" si="5"/>
        <v/>
      </c>
      <c r="BA24" s="875"/>
      <c r="BB24" s="875"/>
      <c r="BC24" s="876"/>
    </row>
    <row r="25" spans="1:55" s="36" customFormat="1" ht="30" customHeight="1">
      <c r="A25" s="822"/>
      <c r="B25" s="823"/>
      <c r="C25" s="823"/>
      <c r="D25" s="824"/>
      <c r="E25" s="835"/>
      <c r="F25" s="836"/>
      <c r="G25" s="836"/>
      <c r="H25" s="836"/>
      <c r="I25" s="837"/>
      <c r="J25" s="809"/>
      <c r="K25" s="810"/>
      <c r="L25" s="810"/>
      <c r="M25" s="810"/>
      <c r="N25" s="810"/>
      <c r="O25" s="810"/>
      <c r="P25" s="810"/>
      <c r="Q25" s="810"/>
      <c r="R25" s="811"/>
      <c r="S25" s="809"/>
      <c r="T25" s="810"/>
      <c r="U25" s="810"/>
      <c r="V25" s="810"/>
      <c r="W25" s="810"/>
      <c r="X25" s="810"/>
      <c r="Y25" s="810"/>
      <c r="Z25" s="810"/>
      <c r="AA25" s="810"/>
      <c r="AB25" s="810"/>
      <c r="AC25" s="810"/>
      <c r="AD25" s="810"/>
      <c r="AE25" s="810"/>
      <c r="AF25" s="810"/>
      <c r="AG25" s="810"/>
      <c r="AH25" s="810"/>
      <c r="AI25" s="810"/>
      <c r="AJ25" s="811"/>
      <c r="AK25" s="812" t="str">
        <f t="shared" si="3"/>
        <v/>
      </c>
      <c r="AL25" s="813"/>
      <c r="AM25" s="814"/>
      <c r="AN25" s="815"/>
      <c r="AO25" s="815"/>
      <c r="AP25" s="246" t="s">
        <v>94</v>
      </c>
      <c r="AQ25" s="815"/>
      <c r="AR25" s="815"/>
      <c r="AS25" s="879"/>
      <c r="AT25" s="848" t="str">
        <f t="shared" si="4"/>
        <v/>
      </c>
      <c r="AU25" s="849"/>
      <c r="AV25" s="850"/>
      <c r="AW25" s="845"/>
      <c r="AX25" s="846"/>
      <c r="AY25" s="847"/>
      <c r="AZ25" s="874" t="str">
        <f t="shared" si="5"/>
        <v/>
      </c>
      <c r="BA25" s="875"/>
      <c r="BB25" s="875"/>
      <c r="BC25" s="876"/>
    </row>
    <row r="26" spans="1:55" s="36" customFormat="1" ht="30" customHeight="1">
      <c r="A26" s="822"/>
      <c r="B26" s="823"/>
      <c r="C26" s="823"/>
      <c r="D26" s="824"/>
      <c r="E26" s="835"/>
      <c r="F26" s="836"/>
      <c r="G26" s="836"/>
      <c r="H26" s="836"/>
      <c r="I26" s="837"/>
      <c r="J26" s="809"/>
      <c r="K26" s="810"/>
      <c r="L26" s="810"/>
      <c r="M26" s="810"/>
      <c r="N26" s="810"/>
      <c r="O26" s="810"/>
      <c r="P26" s="810"/>
      <c r="Q26" s="810"/>
      <c r="R26" s="811"/>
      <c r="S26" s="809"/>
      <c r="T26" s="810"/>
      <c r="U26" s="810"/>
      <c r="V26" s="810"/>
      <c r="W26" s="810"/>
      <c r="X26" s="810"/>
      <c r="Y26" s="810"/>
      <c r="Z26" s="810"/>
      <c r="AA26" s="810"/>
      <c r="AB26" s="810"/>
      <c r="AC26" s="810"/>
      <c r="AD26" s="810"/>
      <c r="AE26" s="810"/>
      <c r="AF26" s="810"/>
      <c r="AG26" s="810"/>
      <c r="AH26" s="810"/>
      <c r="AI26" s="810"/>
      <c r="AJ26" s="811"/>
      <c r="AK26" s="812" t="str">
        <f t="shared" si="3"/>
        <v/>
      </c>
      <c r="AL26" s="813"/>
      <c r="AM26" s="814"/>
      <c r="AN26" s="815"/>
      <c r="AO26" s="815"/>
      <c r="AP26" s="246" t="s">
        <v>94</v>
      </c>
      <c r="AQ26" s="815"/>
      <c r="AR26" s="815"/>
      <c r="AS26" s="879"/>
      <c r="AT26" s="848" t="str">
        <f t="shared" si="4"/>
        <v/>
      </c>
      <c r="AU26" s="849"/>
      <c r="AV26" s="850"/>
      <c r="AW26" s="845"/>
      <c r="AX26" s="846"/>
      <c r="AY26" s="847"/>
      <c r="AZ26" s="874" t="str">
        <f t="shared" si="5"/>
        <v/>
      </c>
      <c r="BA26" s="875"/>
      <c r="BB26" s="875"/>
      <c r="BC26" s="876"/>
    </row>
    <row r="27" spans="1:55" s="36" customFormat="1" ht="30" customHeight="1">
      <c r="A27" s="822"/>
      <c r="B27" s="823"/>
      <c r="C27" s="823"/>
      <c r="D27" s="824"/>
      <c r="E27" s="835"/>
      <c r="F27" s="836"/>
      <c r="G27" s="836"/>
      <c r="H27" s="836"/>
      <c r="I27" s="837"/>
      <c r="J27" s="809"/>
      <c r="K27" s="810"/>
      <c r="L27" s="810"/>
      <c r="M27" s="810"/>
      <c r="N27" s="810"/>
      <c r="O27" s="810"/>
      <c r="P27" s="810"/>
      <c r="Q27" s="810"/>
      <c r="R27" s="811"/>
      <c r="S27" s="809"/>
      <c r="T27" s="810"/>
      <c r="U27" s="810"/>
      <c r="V27" s="810"/>
      <c r="W27" s="810"/>
      <c r="X27" s="810"/>
      <c r="Y27" s="810"/>
      <c r="Z27" s="810"/>
      <c r="AA27" s="810"/>
      <c r="AB27" s="810"/>
      <c r="AC27" s="810"/>
      <c r="AD27" s="810"/>
      <c r="AE27" s="810"/>
      <c r="AF27" s="810"/>
      <c r="AG27" s="810"/>
      <c r="AH27" s="810"/>
      <c r="AI27" s="810"/>
      <c r="AJ27" s="811"/>
      <c r="AK27" s="812" t="str">
        <f t="shared" si="3"/>
        <v/>
      </c>
      <c r="AL27" s="813"/>
      <c r="AM27" s="814"/>
      <c r="AN27" s="815"/>
      <c r="AO27" s="815"/>
      <c r="AP27" s="246" t="s">
        <v>94</v>
      </c>
      <c r="AQ27" s="815"/>
      <c r="AR27" s="815"/>
      <c r="AS27" s="879"/>
      <c r="AT27" s="848" t="str">
        <f t="shared" si="4"/>
        <v/>
      </c>
      <c r="AU27" s="849"/>
      <c r="AV27" s="850"/>
      <c r="AW27" s="845"/>
      <c r="AX27" s="846"/>
      <c r="AY27" s="847"/>
      <c r="AZ27" s="874" t="str">
        <f t="shared" si="5"/>
        <v/>
      </c>
      <c r="BA27" s="875"/>
      <c r="BB27" s="875"/>
      <c r="BC27" s="876"/>
    </row>
    <row r="28" spans="1:55" s="36" customFormat="1" ht="30" customHeight="1">
      <c r="A28" s="822"/>
      <c r="B28" s="823"/>
      <c r="C28" s="823"/>
      <c r="D28" s="824"/>
      <c r="E28" s="835"/>
      <c r="F28" s="836"/>
      <c r="G28" s="836"/>
      <c r="H28" s="836"/>
      <c r="I28" s="837"/>
      <c r="J28" s="809"/>
      <c r="K28" s="810"/>
      <c r="L28" s="810"/>
      <c r="M28" s="810"/>
      <c r="N28" s="810"/>
      <c r="O28" s="810"/>
      <c r="P28" s="810"/>
      <c r="Q28" s="810"/>
      <c r="R28" s="811"/>
      <c r="S28" s="809"/>
      <c r="T28" s="810"/>
      <c r="U28" s="810"/>
      <c r="V28" s="810"/>
      <c r="W28" s="810"/>
      <c r="X28" s="810"/>
      <c r="Y28" s="810"/>
      <c r="Z28" s="810"/>
      <c r="AA28" s="810"/>
      <c r="AB28" s="810"/>
      <c r="AC28" s="810"/>
      <c r="AD28" s="810"/>
      <c r="AE28" s="810"/>
      <c r="AF28" s="810"/>
      <c r="AG28" s="810"/>
      <c r="AH28" s="810"/>
      <c r="AI28" s="810"/>
      <c r="AJ28" s="811"/>
      <c r="AK28" s="812" t="str">
        <f t="shared" si="3"/>
        <v/>
      </c>
      <c r="AL28" s="813"/>
      <c r="AM28" s="814"/>
      <c r="AN28" s="815"/>
      <c r="AO28" s="815"/>
      <c r="AP28" s="246" t="s">
        <v>94</v>
      </c>
      <c r="AQ28" s="815"/>
      <c r="AR28" s="815"/>
      <c r="AS28" s="879"/>
      <c r="AT28" s="848" t="str">
        <f t="shared" si="4"/>
        <v/>
      </c>
      <c r="AU28" s="849"/>
      <c r="AV28" s="850"/>
      <c r="AW28" s="845"/>
      <c r="AX28" s="846"/>
      <c r="AY28" s="847"/>
      <c r="AZ28" s="874" t="str">
        <f t="shared" si="5"/>
        <v/>
      </c>
      <c r="BA28" s="875"/>
      <c r="BB28" s="875"/>
      <c r="BC28" s="876"/>
    </row>
    <row r="29" spans="1:55" s="36" customFormat="1" ht="30" customHeight="1">
      <c r="A29" s="822"/>
      <c r="B29" s="823"/>
      <c r="C29" s="823"/>
      <c r="D29" s="824"/>
      <c r="E29" s="835"/>
      <c r="F29" s="836"/>
      <c r="G29" s="836"/>
      <c r="H29" s="836"/>
      <c r="I29" s="837"/>
      <c r="J29" s="809"/>
      <c r="K29" s="810"/>
      <c r="L29" s="810"/>
      <c r="M29" s="810"/>
      <c r="N29" s="810"/>
      <c r="O29" s="810"/>
      <c r="P29" s="810"/>
      <c r="Q29" s="810"/>
      <c r="R29" s="811"/>
      <c r="S29" s="809"/>
      <c r="T29" s="810"/>
      <c r="U29" s="810"/>
      <c r="V29" s="810"/>
      <c r="W29" s="810"/>
      <c r="X29" s="810"/>
      <c r="Y29" s="810"/>
      <c r="Z29" s="810"/>
      <c r="AA29" s="810"/>
      <c r="AB29" s="810"/>
      <c r="AC29" s="810"/>
      <c r="AD29" s="810"/>
      <c r="AE29" s="810"/>
      <c r="AF29" s="810"/>
      <c r="AG29" s="810"/>
      <c r="AH29" s="810"/>
      <c r="AI29" s="810"/>
      <c r="AJ29" s="811"/>
      <c r="AK29" s="812" t="str">
        <f t="shared" si="0"/>
        <v/>
      </c>
      <c r="AL29" s="813"/>
      <c r="AM29" s="814"/>
      <c r="AN29" s="815"/>
      <c r="AO29" s="815"/>
      <c r="AP29" s="246" t="s">
        <v>94</v>
      </c>
      <c r="AQ29" s="815"/>
      <c r="AR29" s="815"/>
      <c r="AS29" s="879"/>
      <c r="AT29" s="848" t="str">
        <f t="shared" si="1"/>
        <v/>
      </c>
      <c r="AU29" s="849"/>
      <c r="AV29" s="850"/>
      <c r="AW29" s="845"/>
      <c r="AX29" s="846"/>
      <c r="AY29" s="847"/>
      <c r="AZ29" s="874" t="str">
        <f t="shared" si="2"/>
        <v/>
      </c>
      <c r="BA29" s="875"/>
      <c r="BB29" s="875"/>
      <c r="BC29" s="876"/>
    </row>
    <row r="30" spans="1:55" s="36" customFormat="1" ht="30" customHeight="1">
      <c r="A30" s="822"/>
      <c r="B30" s="823"/>
      <c r="C30" s="823"/>
      <c r="D30" s="824"/>
      <c r="E30" s="835"/>
      <c r="F30" s="836"/>
      <c r="G30" s="836"/>
      <c r="H30" s="836"/>
      <c r="I30" s="837"/>
      <c r="J30" s="809"/>
      <c r="K30" s="810"/>
      <c r="L30" s="810"/>
      <c r="M30" s="810"/>
      <c r="N30" s="810"/>
      <c r="O30" s="810"/>
      <c r="P30" s="810"/>
      <c r="Q30" s="810"/>
      <c r="R30" s="811"/>
      <c r="S30" s="809"/>
      <c r="T30" s="810"/>
      <c r="U30" s="810"/>
      <c r="V30" s="810"/>
      <c r="W30" s="810"/>
      <c r="X30" s="810"/>
      <c r="Y30" s="810"/>
      <c r="Z30" s="810"/>
      <c r="AA30" s="810"/>
      <c r="AB30" s="810"/>
      <c r="AC30" s="810"/>
      <c r="AD30" s="810"/>
      <c r="AE30" s="810"/>
      <c r="AF30" s="810"/>
      <c r="AG30" s="810"/>
      <c r="AH30" s="810"/>
      <c r="AI30" s="810"/>
      <c r="AJ30" s="811"/>
      <c r="AK30" s="812" t="str">
        <f t="shared" si="0"/>
        <v/>
      </c>
      <c r="AL30" s="813"/>
      <c r="AM30" s="814"/>
      <c r="AN30" s="815"/>
      <c r="AO30" s="815"/>
      <c r="AP30" s="246" t="s">
        <v>94</v>
      </c>
      <c r="AQ30" s="815"/>
      <c r="AR30" s="815"/>
      <c r="AS30" s="879"/>
      <c r="AT30" s="848" t="str">
        <f t="shared" si="1"/>
        <v/>
      </c>
      <c r="AU30" s="849"/>
      <c r="AV30" s="850"/>
      <c r="AW30" s="845"/>
      <c r="AX30" s="846"/>
      <c r="AY30" s="847"/>
      <c r="AZ30" s="874" t="str">
        <f t="shared" si="2"/>
        <v/>
      </c>
      <c r="BA30" s="875"/>
      <c r="BB30" s="875"/>
      <c r="BC30" s="876"/>
    </row>
    <row r="31" spans="1:55" s="36" customFormat="1" ht="30" customHeight="1">
      <c r="A31" s="822"/>
      <c r="B31" s="823"/>
      <c r="C31" s="823"/>
      <c r="D31" s="824"/>
      <c r="E31" s="835"/>
      <c r="F31" s="836"/>
      <c r="G31" s="836"/>
      <c r="H31" s="836"/>
      <c r="I31" s="837"/>
      <c r="J31" s="809"/>
      <c r="K31" s="810"/>
      <c r="L31" s="810"/>
      <c r="M31" s="810"/>
      <c r="N31" s="810"/>
      <c r="O31" s="810"/>
      <c r="P31" s="810"/>
      <c r="Q31" s="810"/>
      <c r="R31" s="811"/>
      <c r="S31" s="809"/>
      <c r="T31" s="810"/>
      <c r="U31" s="810"/>
      <c r="V31" s="810"/>
      <c r="W31" s="810"/>
      <c r="X31" s="810"/>
      <c r="Y31" s="810"/>
      <c r="Z31" s="810"/>
      <c r="AA31" s="810"/>
      <c r="AB31" s="810"/>
      <c r="AC31" s="810"/>
      <c r="AD31" s="810"/>
      <c r="AE31" s="810"/>
      <c r="AF31" s="810"/>
      <c r="AG31" s="810"/>
      <c r="AH31" s="810"/>
      <c r="AI31" s="810"/>
      <c r="AJ31" s="811"/>
      <c r="AK31" s="812" t="str">
        <f t="shared" si="0"/>
        <v/>
      </c>
      <c r="AL31" s="813"/>
      <c r="AM31" s="814"/>
      <c r="AN31" s="815"/>
      <c r="AO31" s="815"/>
      <c r="AP31" s="246" t="s">
        <v>94</v>
      </c>
      <c r="AQ31" s="815"/>
      <c r="AR31" s="815"/>
      <c r="AS31" s="879"/>
      <c r="AT31" s="848" t="str">
        <f t="shared" si="1"/>
        <v/>
      </c>
      <c r="AU31" s="849"/>
      <c r="AV31" s="850"/>
      <c r="AW31" s="845"/>
      <c r="AX31" s="846"/>
      <c r="AY31" s="847"/>
      <c r="AZ31" s="874" t="str">
        <f t="shared" si="2"/>
        <v/>
      </c>
      <c r="BA31" s="875"/>
      <c r="BB31" s="875"/>
      <c r="BC31" s="876"/>
    </row>
    <row r="32" spans="1:55" s="36" customFormat="1" ht="30" customHeight="1">
      <c r="A32" s="822"/>
      <c r="B32" s="823"/>
      <c r="C32" s="823"/>
      <c r="D32" s="824"/>
      <c r="E32" s="835"/>
      <c r="F32" s="836"/>
      <c r="G32" s="836"/>
      <c r="H32" s="836"/>
      <c r="I32" s="837"/>
      <c r="J32" s="809"/>
      <c r="K32" s="810"/>
      <c r="L32" s="810"/>
      <c r="M32" s="810"/>
      <c r="N32" s="810"/>
      <c r="O32" s="810"/>
      <c r="P32" s="810"/>
      <c r="Q32" s="810"/>
      <c r="R32" s="811"/>
      <c r="S32" s="809"/>
      <c r="T32" s="810"/>
      <c r="U32" s="810"/>
      <c r="V32" s="810"/>
      <c r="W32" s="810"/>
      <c r="X32" s="810"/>
      <c r="Y32" s="810"/>
      <c r="Z32" s="810"/>
      <c r="AA32" s="810"/>
      <c r="AB32" s="810"/>
      <c r="AC32" s="810"/>
      <c r="AD32" s="810"/>
      <c r="AE32" s="810"/>
      <c r="AF32" s="810"/>
      <c r="AG32" s="810"/>
      <c r="AH32" s="810"/>
      <c r="AI32" s="810"/>
      <c r="AJ32" s="811"/>
      <c r="AK32" s="812" t="str">
        <f t="shared" si="0"/>
        <v/>
      </c>
      <c r="AL32" s="813"/>
      <c r="AM32" s="814"/>
      <c r="AN32" s="815"/>
      <c r="AO32" s="815"/>
      <c r="AP32" s="246" t="s">
        <v>94</v>
      </c>
      <c r="AQ32" s="815"/>
      <c r="AR32" s="815"/>
      <c r="AS32" s="879"/>
      <c r="AT32" s="848" t="str">
        <f t="shared" si="1"/>
        <v/>
      </c>
      <c r="AU32" s="849"/>
      <c r="AV32" s="850"/>
      <c r="AW32" s="845"/>
      <c r="AX32" s="846"/>
      <c r="AY32" s="847"/>
      <c r="AZ32" s="890" t="str">
        <f t="shared" si="2"/>
        <v/>
      </c>
      <c r="BA32" s="891"/>
      <c r="BB32" s="891"/>
      <c r="BC32" s="892"/>
    </row>
    <row r="33" spans="1:55" s="36" customFormat="1" ht="30" customHeight="1">
      <c r="A33" s="822"/>
      <c r="B33" s="823"/>
      <c r="C33" s="823"/>
      <c r="D33" s="824"/>
      <c r="E33" s="835"/>
      <c r="F33" s="836"/>
      <c r="G33" s="836"/>
      <c r="H33" s="836"/>
      <c r="I33" s="837"/>
      <c r="J33" s="809"/>
      <c r="K33" s="810"/>
      <c r="L33" s="810"/>
      <c r="M33" s="810"/>
      <c r="N33" s="810"/>
      <c r="O33" s="810"/>
      <c r="P33" s="810"/>
      <c r="Q33" s="810"/>
      <c r="R33" s="811"/>
      <c r="S33" s="809"/>
      <c r="T33" s="810"/>
      <c r="U33" s="810"/>
      <c r="V33" s="810"/>
      <c r="W33" s="810"/>
      <c r="X33" s="810"/>
      <c r="Y33" s="810"/>
      <c r="Z33" s="810"/>
      <c r="AA33" s="810"/>
      <c r="AB33" s="810"/>
      <c r="AC33" s="810"/>
      <c r="AD33" s="810"/>
      <c r="AE33" s="810"/>
      <c r="AF33" s="810"/>
      <c r="AG33" s="810"/>
      <c r="AH33" s="810"/>
      <c r="AI33" s="810"/>
      <c r="AJ33" s="811"/>
      <c r="AK33" s="812" t="str">
        <f t="shared" si="0"/>
        <v/>
      </c>
      <c r="AL33" s="813"/>
      <c r="AM33" s="814"/>
      <c r="AN33" s="815"/>
      <c r="AO33" s="815"/>
      <c r="AP33" s="246" t="s">
        <v>94</v>
      </c>
      <c r="AQ33" s="815"/>
      <c r="AR33" s="815"/>
      <c r="AS33" s="879"/>
      <c r="AT33" s="848" t="str">
        <f t="shared" si="1"/>
        <v/>
      </c>
      <c r="AU33" s="849"/>
      <c r="AV33" s="850"/>
      <c r="AW33" s="845"/>
      <c r="AX33" s="846"/>
      <c r="AY33" s="847"/>
      <c r="AZ33" s="874" t="str">
        <f t="shared" si="2"/>
        <v/>
      </c>
      <c r="BA33" s="875"/>
      <c r="BB33" s="875"/>
      <c r="BC33" s="876"/>
    </row>
    <row r="34" spans="1:55" s="36" customFormat="1" ht="30" customHeight="1">
      <c r="A34" s="822"/>
      <c r="B34" s="823"/>
      <c r="C34" s="823"/>
      <c r="D34" s="824"/>
      <c r="E34" s="835"/>
      <c r="F34" s="836"/>
      <c r="G34" s="836"/>
      <c r="H34" s="836"/>
      <c r="I34" s="837"/>
      <c r="J34" s="809"/>
      <c r="K34" s="810"/>
      <c r="L34" s="810"/>
      <c r="M34" s="810"/>
      <c r="N34" s="810"/>
      <c r="O34" s="810"/>
      <c r="P34" s="810"/>
      <c r="Q34" s="810"/>
      <c r="R34" s="811"/>
      <c r="S34" s="809"/>
      <c r="T34" s="810"/>
      <c r="U34" s="810"/>
      <c r="V34" s="810"/>
      <c r="W34" s="810"/>
      <c r="X34" s="810"/>
      <c r="Y34" s="810"/>
      <c r="Z34" s="810"/>
      <c r="AA34" s="810"/>
      <c r="AB34" s="810"/>
      <c r="AC34" s="810"/>
      <c r="AD34" s="810"/>
      <c r="AE34" s="810"/>
      <c r="AF34" s="810"/>
      <c r="AG34" s="810"/>
      <c r="AH34" s="810"/>
      <c r="AI34" s="810"/>
      <c r="AJ34" s="811"/>
      <c r="AK34" s="812" t="str">
        <f t="shared" si="0"/>
        <v/>
      </c>
      <c r="AL34" s="813"/>
      <c r="AM34" s="814"/>
      <c r="AN34" s="815"/>
      <c r="AO34" s="815"/>
      <c r="AP34" s="246" t="s">
        <v>94</v>
      </c>
      <c r="AQ34" s="815"/>
      <c r="AR34" s="815"/>
      <c r="AS34" s="879"/>
      <c r="AT34" s="848" t="str">
        <f t="shared" si="1"/>
        <v/>
      </c>
      <c r="AU34" s="849"/>
      <c r="AV34" s="850"/>
      <c r="AW34" s="845"/>
      <c r="AX34" s="846"/>
      <c r="AY34" s="847"/>
      <c r="AZ34" s="874" t="str">
        <f t="shared" si="2"/>
        <v/>
      </c>
      <c r="BA34" s="875"/>
      <c r="BB34" s="875"/>
      <c r="BC34" s="876"/>
    </row>
    <row r="35" spans="1:55" s="36" customFormat="1" ht="30" customHeight="1">
      <c r="A35" s="822"/>
      <c r="B35" s="823"/>
      <c r="C35" s="823"/>
      <c r="D35" s="824"/>
      <c r="E35" s="835"/>
      <c r="F35" s="836"/>
      <c r="G35" s="836"/>
      <c r="H35" s="836"/>
      <c r="I35" s="837"/>
      <c r="J35" s="809"/>
      <c r="K35" s="810"/>
      <c r="L35" s="810"/>
      <c r="M35" s="810"/>
      <c r="N35" s="810"/>
      <c r="O35" s="810"/>
      <c r="P35" s="810"/>
      <c r="Q35" s="810"/>
      <c r="R35" s="811"/>
      <c r="S35" s="809"/>
      <c r="T35" s="810"/>
      <c r="U35" s="810"/>
      <c r="V35" s="810"/>
      <c r="W35" s="810"/>
      <c r="X35" s="810"/>
      <c r="Y35" s="810"/>
      <c r="Z35" s="810"/>
      <c r="AA35" s="810"/>
      <c r="AB35" s="810"/>
      <c r="AC35" s="810"/>
      <c r="AD35" s="810"/>
      <c r="AE35" s="810"/>
      <c r="AF35" s="810"/>
      <c r="AG35" s="810"/>
      <c r="AH35" s="810"/>
      <c r="AI35" s="810"/>
      <c r="AJ35" s="811"/>
      <c r="AK35" s="812" t="str">
        <f t="shared" si="0"/>
        <v/>
      </c>
      <c r="AL35" s="813"/>
      <c r="AM35" s="814"/>
      <c r="AN35" s="815"/>
      <c r="AO35" s="815"/>
      <c r="AP35" s="246" t="s">
        <v>94</v>
      </c>
      <c r="AQ35" s="815"/>
      <c r="AR35" s="815"/>
      <c r="AS35" s="879"/>
      <c r="AT35" s="848" t="str">
        <f t="shared" si="1"/>
        <v/>
      </c>
      <c r="AU35" s="849"/>
      <c r="AV35" s="850"/>
      <c r="AW35" s="845"/>
      <c r="AX35" s="846"/>
      <c r="AY35" s="847"/>
      <c r="AZ35" s="874" t="str">
        <f t="shared" si="2"/>
        <v/>
      </c>
      <c r="BA35" s="875"/>
      <c r="BB35" s="875"/>
      <c r="BC35" s="876"/>
    </row>
    <row r="36" spans="1:55" s="36" customFormat="1" ht="30" customHeight="1" thickBot="1">
      <c r="A36" s="822"/>
      <c r="B36" s="823"/>
      <c r="C36" s="823"/>
      <c r="D36" s="824"/>
      <c r="E36" s="835"/>
      <c r="F36" s="836"/>
      <c r="G36" s="836"/>
      <c r="H36" s="836"/>
      <c r="I36" s="837"/>
      <c r="J36" s="809"/>
      <c r="K36" s="810"/>
      <c r="L36" s="810"/>
      <c r="M36" s="810"/>
      <c r="N36" s="810"/>
      <c r="O36" s="810"/>
      <c r="P36" s="810"/>
      <c r="Q36" s="810"/>
      <c r="R36" s="811"/>
      <c r="S36" s="809"/>
      <c r="T36" s="810"/>
      <c r="U36" s="810"/>
      <c r="V36" s="810"/>
      <c r="W36" s="810"/>
      <c r="X36" s="810"/>
      <c r="Y36" s="810"/>
      <c r="Z36" s="810"/>
      <c r="AA36" s="810"/>
      <c r="AB36" s="810"/>
      <c r="AC36" s="810"/>
      <c r="AD36" s="810"/>
      <c r="AE36" s="810"/>
      <c r="AF36" s="810"/>
      <c r="AG36" s="810"/>
      <c r="AH36" s="810"/>
      <c r="AI36" s="810"/>
      <c r="AJ36" s="811"/>
      <c r="AK36" s="812" t="str">
        <f t="shared" si="0"/>
        <v/>
      </c>
      <c r="AL36" s="813"/>
      <c r="AM36" s="814"/>
      <c r="AN36" s="815"/>
      <c r="AO36" s="815"/>
      <c r="AP36" s="246" t="s">
        <v>94</v>
      </c>
      <c r="AQ36" s="815"/>
      <c r="AR36" s="815"/>
      <c r="AS36" s="879"/>
      <c r="AT36" s="848" t="str">
        <f t="shared" si="1"/>
        <v/>
      </c>
      <c r="AU36" s="849"/>
      <c r="AV36" s="850"/>
      <c r="AW36" s="845"/>
      <c r="AX36" s="846"/>
      <c r="AY36" s="847"/>
      <c r="AZ36" s="874" t="str">
        <f t="shared" si="2"/>
        <v/>
      </c>
      <c r="BA36" s="875"/>
      <c r="BB36" s="875"/>
      <c r="BC36" s="876"/>
    </row>
    <row r="37" spans="1:55" ht="30" customHeight="1" thickTop="1" thickBot="1">
      <c r="A37" s="920" t="s">
        <v>118</v>
      </c>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21"/>
      <c r="AR37" s="921"/>
      <c r="AS37" s="921"/>
      <c r="AT37" s="921"/>
      <c r="AU37" s="921"/>
      <c r="AV37" s="922"/>
      <c r="AW37" s="880">
        <f>SUM(AW15:AY36)</f>
        <v>0</v>
      </c>
      <c r="AX37" s="881"/>
      <c r="AY37" s="882"/>
      <c r="AZ37" s="883">
        <f>SUM(AZ15:BC36)</f>
        <v>0</v>
      </c>
      <c r="BA37" s="884"/>
      <c r="BB37" s="884"/>
      <c r="BC37" s="885"/>
    </row>
    <row r="38" spans="1:55" s="12" customFormat="1" ht="25.2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53"/>
      <c r="BA38" s="53"/>
      <c r="BB38" s="53"/>
      <c r="BC38" s="53"/>
    </row>
    <row r="39" spans="1:55" ht="28.5" customHeight="1" thickBot="1">
      <c r="A39" s="816" t="s">
        <v>91</v>
      </c>
      <c r="B39" s="817"/>
      <c r="C39" s="817"/>
      <c r="D39" s="818"/>
      <c r="E39" s="819" t="s">
        <v>95</v>
      </c>
      <c r="F39" s="820"/>
      <c r="G39" s="820"/>
      <c r="H39" s="820"/>
      <c r="I39" s="820"/>
      <c r="J39" s="820"/>
      <c r="K39" s="820"/>
      <c r="L39" s="820"/>
      <c r="M39" s="820"/>
      <c r="N39" s="821"/>
      <c r="O39" s="223"/>
      <c r="P39" s="141"/>
      <c r="Q39" s="919" t="str">
        <f>IF(COUNTIF(AK45:AL59,"err")&gt;0,"グレードと一致しない番号があります。登録番号を確認して下さい。","")</f>
        <v/>
      </c>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19"/>
      <c r="AR39" s="919"/>
      <c r="AS39" s="919"/>
      <c r="AT39" s="919"/>
      <c r="AU39" s="919"/>
      <c r="AV39" s="919"/>
      <c r="AW39" s="919"/>
      <c r="AX39" s="919"/>
      <c r="AY39" s="919"/>
      <c r="AZ39" s="919"/>
      <c r="BA39" s="919"/>
      <c r="BB39" s="919"/>
      <c r="BC39" s="19"/>
    </row>
    <row r="40" spans="1:55" ht="9" customHeight="1">
      <c r="A40" s="34"/>
      <c r="B40" s="34"/>
      <c r="C40" s="35"/>
      <c r="D40" s="35"/>
      <c r="E40" s="35"/>
      <c r="F40" s="35"/>
      <c r="G40" s="35"/>
      <c r="H40" s="35"/>
      <c r="I40" s="35"/>
      <c r="J40" s="35"/>
      <c r="K40" s="35"/>
      <c r="L40" s="35"/>
      <c r="M40" s="35"/>
      <c r="N40" s="35"/>
      <c r="O40" s="35"/>
      <c r="P40" s="35"/>
      <c r="Q40" s="4"/>
      <c r="R40" s="4"/>
      <c r="S40" s="4"/>
      <c r="T40" s="4"/>
      <c r="U40" s="4"/>
      <c r="V40" s="4"/>
      <c r="W40" s="4"/>
      <c r="X40" s="4"/>
      <c r="Y40" s="4"/>
      <c r="Z40" s="4"/>
      <c r="AA40" s="35"/>
      <c r="AB40" s="35"/>
      <c r="AC40" s="35"/>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85" t="s">
        <v>228</v>
      </c>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7"/>
      <c r="AM41" s="982" t="s">
        <v>5</v>
      </c>
      <c r="AN41" s="983"/>
      <c r="AO41" s="983"/>
      <c r="AP41" s="983"/>
      <c r="AQ41" s="983"/>
      <c r="AR41" s="983"/>
      <c r="AS41" s="984"/>
      <c r="AT41" s="48"/>
      <c r="AU41" s="48"/>
      <c r="AV41" s="48"/>
      <c r="AW41" s="4"/>
      <c r="AX41" s="4"/>
      <c r="AY41" s="4"/>
    </row>
    <row r="42" spans="1:55" ht="9" customHeight="1" thickBo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1" t="s">
        <v>102</v>
      </c>
      <c r="B43" s="852"/>
      <c r="C43" s="852"/>
      <c r="D43" s="853"/>
      <c r="E43" s="857" t="s">
        <v>313</v>
      </c>
      <c r="F43" s="858"/>
      <c r="G43" s="858"/>
      <c r="H43" s="858"/>
      <c r="I43" s="859"/>
      <c r="J43" s="825" t="s">
        <v>10</v>
      </c>
      <c r="K43" s="826"/>
      <c r="L43" s="826"/>
      <c r="M43" s="826"/>
      <c r="N43" s="826"/>
      <c r="O43" s="826"/>
      <c r="P43" s="826"/>
      <c r="Q43" s="826"/>
      <c r="R43" s="827"/>
      <c r="S43" s="825" t="s">
        <v>92</v>
      </c>
      <c r="T43" s="826"/>
      <c r="U43" s="826"/>
      <c r="V43" s="826"/>
      <c r="W43" s="826"/>
      <c r="X43" s="826"/>
      <c r="Y43" s="826"/>
      <c r="Z43" s="826"/>
      <c r="AA43" s="826"/>
      <c r="AB43" s="826"/>
      <c r="AC43" s="826"/>
      <c r="AD43" s="826"/>
      <c r="AE43" s="826"/>
      <c r="AF43" s="826"/>
      <c r="AG43" s="826"/>
      <c r="AH43" s="826"/>
      <c r="AI43" s="826"/>
      <c r="AJ43" s="827"/>
      <c r="AK43" s="831" t="s">
        <v>93</v>
      </c>
      <c r="AL43" s="832"/>
      <c r="AM43" s="838" t="s">
        <v>23</v>
      </c>
      <c r="AN43" s="839"/>
      <c r="AO43" s="839"/>
      <c r="AP43" s="839"/>
      <c r="AQ43" s="839"/>
      <c r="AR43" s="839"/>
      <c r="AS43" s="840"/>
      <c r="AT43" s="893" t="s">
        <v>20</v>
      </c>
      <c r="AU43" s="894"/>
      <c r="AV43" s="895"/>
      <c r="AW43" s="825" t="s">
        <v>51</v>
      </c>
      <c r="AX43" s="826"/>
      <c r="AY43" s="827"/>
      <c r="AZ43" s="908" t="s">
        <v>21</v>
      </c>
      <c r="BA43" s="909"/>
      <c r="BB43" s="909"/>
      <c r="BC43" s="910"/>
    </row>
    <row r="44" spans="1:55" ht="28.5" customHeight="1" thickBot="1">
      <c r="A44" s="854"/>
      <c r="B44" s="855"/>
      <c r="C44" s="855"/>
      <c r="D44" s="856"/>
      <c r="E44" s="860"/>
      <c r="F44" s="861"/>
      <c r="G44" s="861"/>
      <c r="H44" s="861"/>
      <c r="I44" s="862"/>
      <c r="J44" s="828"/>
      <c r="K44" s="829"/>
      <c r="L44" s="829"/>
      <c r="M44" s="829"/>
      <c r="N44" s="829"/>
      <c r="O44" s="829"/>
      <c r="P44" s="829"/>
      <c r="Q44" s="829"/>
      <c r="R44" s="830"/>
      <c r="S44" s="828"/>
      <c r="T44" s="829"/>
      <c r="U44" s="829"/>
      <c r="V44" s="829"/>
      <c r="W44" s="829"/>
      <c r="X44" s="829"/>
      <c r="Y44" s="829"/>
      <c r="Z44" s="829"/>
      <c r="AA44" s="829"/>
      <c r="AB44" s="829"/>
      <c r="AC44" s="829"/>
      <c r="AD44" s="829"/>
      <c r="AE44" s="829"/>
      <c r="AF44" s="829"/>
      <c r="AG44" s="829"/>
      <c r="AH44" s="829"/>
      <c r="AI44" s="829"/>
      <c r="AJ44" s="830"/>
      <c r="AK44" s="833"/>
      <c r="AL44" s="834"/>
      <c r="AM44" s="841" t="s">
        <v>12</v>
      </c>
      <c r="AN44" s="842"/>
      <c r="AO44" s="842"/>
      <c r="AP44" s="272" t="s">
        <v>94</v>
      </c>
      <c r="AQ44" s="842" t="s">
        <v>13</v>
      </c>
      <c r="AR44" s="842"/>
      <c r="AS44" s="915"/>
      <c r="AT44" s="896"/>
      <c r="AU44" s="897"/>
      <c r="AV44" s="898"/>
      <c r="AW44" s="828"/>
      <c r="AX44" s="829"/>
      <c r="AY44" s="830"/>
      <c r="AZ44" s="911"/>
      <c r="BA44" s="912"/>
      <c r="BB44" s="912"/>
      <c r="BC44" s="913"/>
    </row>
    <row r="45" spans="1:55" s="36" customFormat="1" ht="30" customHeight="1" thickTop="1">
      <c r="A45" s="863"/>
      <c r="B45" s="864"/>
      <c r="C45" s="864"/>
      <c r="D45" s="865"/>
      <c r="E45" s="866"/>
      <c r="F45" s="867"/>
      <c r="G45" s="867"/>
      <c r="H45" s="867"/>
      <c r="I45" s="868"/>
      <c r="J45" s="869"/>
      <c r="K45" s="870"/>
      <c r="L45" s="870"/>
      <c r="M45" s="870"/>
      <c r="N45" s="870"/>
      <c r="O45" s="870"/>
      <c r="P45" s="870"/>
      <c r="Q45" s="870"/>
      <c r="R45" s="871"/>
      <c r="S45" s="869"/>
      <c r="T45" s="870"/>
      <c r="U45" s="870"/>
      <c r="V45" s="870"/>
      <c r="W45" s="870"/>
      <c r="X45" s="870"/>
      <c r="Y45" s="870"/>
      <c r="Z45" s="870"/>
      <c r="AA45" s="870"/>
      <c r="AB45" s="870"/>
      <c r="AC45" s="870"/>
      <c r="AD45" s="870"/>
      <c r="AE45" s="870"/>
      <c r="AF45" s="870"/>
      <c r="AG45" s="870"/>
      <c r="AH45" s="870"/>
      <c r="AI45" s="870"/>
      <c r="AJ45" s="871"/>
      <c r="AK45" s="872" t="str">
        <f>IF(E45="","",IF(AND(LEFT(E45,1)&amp;RIGHT(E45,1)&lt;&gt;"W5"),"err",LEFT(E45,1)&amp;RIGHT(E45,1)))</f>
        <v/>
      </c>
      <c r="AL45" s="873"/>
      <c r="AM45" s="843"/>
      <c r="AN45" s="844"/>
      <c r="AO45" s="844"/>
      <c r="AP45" s="245" t="s">
        <v>94</v>
      </c>
      <c r="AQ45" s="844"/>
      <c r="AR45" s="844"/>
      <c r="AS45" s="914"/>
      <c r="AT45" s="905" t="str">
        <f t="shared" ref="AT45:AT59" si="6">IF(AND(AM45&lt;&gt;"",AQ45&lt;&gt;""),ROUNDDOWN(AM45*AQ45/1000000,2),"")</f>
        <v/>
      </c>
      <c r="AU45" s="906"/>
      <c r="AV45" s="907"/>
      <c r="AW45" s="902"/>
      <c r="AX45" s="903"/>
      <c r="AY45" s="904"/>
      <c r="AZ45" s="899" t="str">
        <f t="shared" ref="AZ45:AZ59" si="7">IF(AT45&lt;&gt;"",AW45*AT45,"")</f>
        <v/>
      </c>
      <c r="BA45" s="900"/>
      <c r="BB45" s="900"/>
      <c r="BC45" s="901"/>
    </row>
    <row r="46" spans="1:55" s="36" customFormat="1" ht="30" customHeight="1">
      <c r="A46" s="822"/>
      <c r="B46" s="823"/>
      <c r="C46" s="823"/>
      <c r="D46" s="824"/>
      <c r="E46" s="835"/>
      <c r="F46" s="836"/>
      <c r="G46" s="836"/>
      <c r="H46" s="836"/>
      <c r="I46" s="837"/>
      <c r="J46" s="809"/>
      <c r="K46" s="810"/>
      <c r="L46" s="810"/>
      <c r="M46" s="810"/>
      <c r="N46" s="810"/>
      <c r="O46" s="810"/>
      <c r="P46" s="810"/>
      <c r="Q46" s="810"/>
      <c r="R46" s="811"/>
      <c r="S46" s="809"/>
      <c r="T46" s="810"/>
      <c r="U46" s="810"/>
      <c r="V46" s="810"/>
      <c r="W46" s="810"/>
      <c r="X46" s="810"/>
      <c r="Y46" s="810"/>
      <c r="Z46" s="810"/>
      <c r="AA46" s="810"/>
      <c r="AB46" s="810"/>
      <c r="AC46" s="810"/>
      <c r="AD46" s="810"/>
      <c r="AE46" s="810"/>
      <c r="AF46" s="810"/>
      <c r="AG46" s="810"/>
      <c r="AH46" s="810"/>
      <c r="AI46" s="810"/>
      <c r="AJ46" s="811"/>
      <c r="AK46" s="812" t="str">
        <f t="shared" ref="AK46:AK59" si="8">IF(E46="","",IF(AND(LEFT(E46,1)&amp;RIGHT(E46,1)&lt;&gt;"W5"),"err",LEFT(E46,1)&amp;RIGHT(E46,1)))</f>
        <v/>
      </c>
      <c r="AL46" s="813"/>
      <c r="AM46" s="814"/>
      <c r="AN46" s="815"/>
      <c r="AO46" s="815"/>
      <c r="AP46" s="246" t="s">
        <v>94</v>
      </c>
      <c r="AQ46" s="815"/>
      <c r="AR46" s="815"/>
      <c r="AS46" s="879"/>
      <c r="AT46" s="848" t="str">
        <f t="shared" si="6"/>
        <v/>
      </c>
      <c r="AU46" s="849"/>
      <c r="AV46" s="850"/>
      <c r="AW46" s="845"/>
      <c r="AX46" s="846"/>
      <c r="AY46" s="847"/>
      <c r="AZ46" s="874" t="str">
        <f t="shared" si="7"/>
        <v/>
      </c>
      <c r="BA46" s="875"/>
      <c r="BB46" s="875"/>
      <c r="BC46" s="876"/>
    </row>
    <row r="47" spans="1:55" s="36" customFormat="1" ht="30" customHeight="1">
      <c r="A47" s="822"/>
      <c r="B47" s="823"/>
      <c r="C47" s="823"/>
      <c r="D47" s="824"/>
      <c r="E47" s="835"/>
      <c r="F47" s="836"/>
      <c r="G47" s="836"/>
      <c r="H47" s="836"/>
      <c r="I47" s="837"/>
      <c r="J47" s="809"/>
      <c r="K47" s="810"/>
      <c r="L47" s="810"/>
      <c r="M47" s="810"/>
      <c r="N47" s="810"/>
      <c r="O47" s="810"/>
      <c r="P47" s="810"/>
      <c r="Q47" s="810"/>
      <c r="R47" s="811"/>
      <c r="S47" s="809"/>
      <c r="T47" s="810"/>
      <c r="U47" s="810"/>
      <c r="V47" s="810"/>
      <c r="W47" s="810"/>
      <c r="X47" s="810"/>
      <c r="Y47" s="810"/>
      <c r="Z47" s="810"/>
      <c r="AA47" s="810"/>
      <c r="AB47" s="810"/>
      <c r="AC47" s="810"/>
      <c r="AD47" s="810"/>
      <c r="AE47" s="810"/>
      <c r="AF47" s="810"/>
      <c r="AG47" s="810"/>
      <c r="AH47" s="810"/>
      <c r="AI47" s="810"/>
      <c r="AJ47" s="811"/>
      <c r="AK47" s="812" t="str">
        <f t="shared" si="8"/>
        <v/>
      </c>
      <c r="AL47" s="813"/>
      <c r="AM47" s="814"/>
      <c r="AN47" s="815"/>
      <c r="AO47" s="815"/>
      <c r="AP47" s="246" t="s">
        <v>94</v>
      </c>
      <c r="AQ47" s="815"/>
      <c r="AR47" s="815"/>
      <c r="AS47" s="879"/>
      <c r="AT47" s="848" t="str">
        <f t="shared" si="6"/>
        <v/>
      </c>
      <c r="AU47" s="849"/>
      <c r="AV47" s="850"/>
      <c r="AW47" s="845"/>
      <c r="AX47" s="846"/>
      <c r="AY47" s="847"/>
      <c r="AZ47" s="874" t="str">
        <f t="shared" si="7"/>
        <v/>
      </c>
      <c r="BA47" s="875"/>
      <c r="BB47" s="875"/>
      <c r="BC47" s="876"/>
    </row>
    <row r="48" spans="1:55" s="36" customFormat="1" ht="30" customHeight="1">
      <c r="A48" s="822"/>
      <c r="B48" s="823"/>
      <c r="C48" s="823"/>
      <c r="D48" s="824"/>
      <c r="E48" s="835"/>
      <c r="F48" s="836"/>
      <c r="G48" s="836"/>
      <c r="H48" s="836"/>
      <c r="I48" s="837"/>
      <c r="J48" s="809"/>
      <c r="K48" s="810"/>
      <c r="L48" s="810"/>
      <c r="M48" s="810"/>
      <c r="N48" s="810"/>
      <c r="O48" s="810"/>
      <c r="P48" s="810"/>
      <c r="Q48" s="810"/>
      <c r="R48" s="811"/>
      <c r="S48" s="809"/>
      <c r="T48" s="810"/>
      <c r="U48" s="810"/>
      <c r="V48" s="810"/>
      <c r="W48" s="810"/>
      <c r="X48" s="810"/>
      <c r="Y48" s="810"/>
      <c r="Z48" s="810"/>
      <c r="AA48" s="810"/>
      <c r="AB48" s="810"/>
      <c r="AC48" s="810"/>
      <c r="AD48" s="810"/>
      <c r="AE48" s="810"/>
      <c r="AF48" s="810"/>
      <c r="AG48" s="810"/>
      <c r="AH48" s="810"/>
      <c r="AI48" s="810"/>
      <c r="AJ48" s="811"/>
      <c r="AK48" s="812" t="str">
        <f t="shared" si="8"/>
        <v/>
      </c>
      <c r="AL48" s="813"/>
      <c r="AM48" s="814"/>
      <c r="AN48" s="815"/>
      <c r="AO48" s="815"/>
      <c r="AP48" s="246" t="s">
        <v>94</v>
      </c>
      <c r="AQ48" s="815"/>
      <c r="AR48" s="815"/>
      <c r="AS48" s="879"/>
      <c r="AT48" s="848" t="str">
        <f t="shared" si="6"/>
        <v/>
      </c>
      <c r="AU48" s="849"/>
      <c r="AV48" s="850"/>
      <c r="AW48" s="845"/>
      <c r="AX48" s="846"/>
      <c r="AY48" s="847"/>
      <c r="AZ48" s="874" t="str">
        <f t="shared" si="7"/>
        <v/>
      </c>
      <c r="BA48" s="875"/>
      <c r="BB48" s="875"/>
      <c r="BC48" s="876"/>
    </row>
    <row r="49" spans="1:55" s="36" customFormat="1" ht="30" customHeight="1">
      <c r="A49" s="822"/>
      <c r="B49" s="823"/>
      <c r="C49" s="823"/>
      <c r="D49" s="824"/>
      <c r="E49" s="835"/>
      <c r="F49" s="836"/>
      <c r="G49" s="836"/>
      <c r="H49" s="836"/>
      <c r="I49" s="837"/>
      <c r="J49" s="809"/>
      <c r="K49" s="810"/>
      <c r="L49" s="810"/>
      <c r="M49" s="810"/>
      <c r="N49" s="810"/>
      <c r="O49" s="810"/>
      <c r="P49" s="810"/>
      <c r="Q49" s="810"/>
      <c r="R49" s="811"/>
      <c r="S49" s="809"/>
      <c r="T49" s="810"/>
      <c r="U49" s="810"/>
      <c r="V49" s="810"/>
      <c r="W49" s="810"/>
      <c r="X49" s="810"/>
      <c r="Y49" s="810"/>
      <c r="Z49" s="810"/>
      <c r="AA49" s="810"/>
      <c r="AB49" s="810"/>
      <c r="AC49" s="810"/>
      <c r="AD49" s="810"/>
      <c r="AE49" s="810"/>
      <c r="AF49" s="810"/>
      <c r="AG49" s="810"/>
      <c r="AH49" s="810"/>
      <c r="AI49" s="810"/>
      <c r="AJ49" s="811"/>
      <c r="AK49" s="812" t="str">
        <f>IF(E49="","",IF(AND(LEFT(E49,1)&amp;RIGHT(E49,1)&lt;&gt;"W5"),"err",LEFT(E49,1)&amp;RIGHT(E49,1)))</f>
        <v/>
      </c>
      <c r="AL49" s="813"/>
      <c r="AM49" s="814"/>
      <c r="AN49" s="815"/>
      <c r="AO49" s="815"/>
      <c r="AP49" s="246" t="s">
        <v>94</v>
      </c>
      <c r="AQ49" s="815"/>
      <c r="AR49" s="815"/>
      <c r="AS49" s="879"/>
      <c r="AT49" s="848" t="str">
        <f>IF(AND(AM49&lt;&gt;"",AQ49&lt;&gt;""),ROUNDDOWN(AM49*AQ49/1000000,2),"")</f>
        <v/>
      </c>
      <c r="AU49" s="849"/>
      <c r="AV49" s="850"/>
      <c r="AW49" s="845"/>
      <c r="AX49" s="846"/>
      <c r="AY49" s="847"/>
      <c r="AZ49" s="874" t="str">
        <f>IF(AT49&lt;&gt;"",AW49*AT49,"")</f>
        <v/>
      </c>
      <c r="BA49" s="875"/>
      <c r="BB49" s="875"/>
      <c r="BC49" s="876"/>
    </row>
    <row r="50" spans="1:55" s="36" customFormat="1" ht="30" customHeight="1">
      <c r="A50" s="822"/>
      <c r="B50" s="823"/>
      <c r="C50" s="823"/>
      <c r="D50" s="824"/>
      <c r="E50" s="835"/>
      <c r="F50" s="836"/>
      <c r="G50" s="836"/>
      <c r="H50" s="836"/>
      <c r="I50" s="837"/>
      <c r="J50" s="809"/>
      <c r="K50" s="810"/>
      <c r="L50" s="810"/>
      <c r="M50" s="810"/>
      <c r="N50" s="810"/>
      <c r="O50" s="810"/>
      <c r="P50" s="810"/>
      <c r="Q50" s="810"/>
      <c r="R50" s="811"/>
      <c r="S50" s="809"/>
      <c r="T50" s="810"/>
      <c r="U50" s="810"/>
      <c r="V50" s="810"/>
      <c r="W50" s="810"/>
      <c r="X50" s="810"/>
      <c r="Y50" s="810"/>
      <c r="Z50" s="810"/>
      <c r="AA50" s="810"/>
      <c r="AB50" s="810"/>
      <c r="AC50" s="810"/>
      <c r="AD50" s="810"/>
      <c r="AE50" s="810"/>
      <c r="AF50" s="810"/>
      <c r="AG50" s="810"/>
      <c r="AH50" s="810"/>
      <c r="AI50" s="810"/>
      <c r="AJ50" s="811"/>
      <c r="AK50" s="812" t="str">
        <f>IF(E50="","",IF(AND(LEFT(E50,1)&amp;RIGHT(E50,1)&lt;&gt;"W5"),"err",LEFT(E50,1)&amp;RIGHT(E50,1)))</f>
        <v/>
      </c>
      <c r="AL50" s="813"/>
      <c r="AM50" s="814"/>
      <c r="AN50" s="815"/>
      <c r="AO50" s="815"/>
      <c r="AP50" s="246" t="s">
        <v>94</v>
      </c>
      <c r="AQ50" s="815"/>
      <c r="AR50" s="815"/>
      <c r="AS50" s="879"/>
      <c r="AT50" s="848" t="str">
        <f>IF(AND(AM50&lt;&gt;"",AQ50&lt;&gt;""),ROUNDDOWN(AM50*AQ50/1000000,2),"")</f>
        <v/>
      </c>
      <c r="AU50" s="849"/>
      <c r="AV50" s="850"/>
      <c r="AW50" s="845"/>
      <c r="AX50" s="846"/>
      <c r="AY50" s="847"/>
      <c r="AZ50" s="874" t="str">
        <f>IF(AT50&lt;&gt;"",AW50*AT50,"")</f>
        <v/>
      </c>
      <c r="BA50" s="875"/>
      <c r="BB50" s="875"/>
      <c r="BC50" s="876"/>
    </row>
    <row r="51" spans="1:55" s="36" customFormat="1" ht="30" customHeight="1">
      <c r="A51" s="822"/>
      <c r="B51" s="823"/>
      <c r="C51" s="823"/>
      <c r="D51" s="824"/>
      <c r="E51" s="835"/>
      <c r="F51" s="836"/>
      <c r="G51" s="836"/>
      <c r="H51" s="836"/>
      <c r="I51" s="837"/>
      <c r="J51" s="809"/>
      <c r="K51" s="810"/>
      <c r="L51" s="810"/>
      <c r="M51" s="810"/>
      <c r="N51" s="810"/>
      <c r="O51" s="810"/>
      <c r="P51" s="810"/>
      <c r="Q51" s="810"/>
      <c r="R51" s="811"/>
      <c r="S51" s="809"/>
      <c r="T51" s="810"/>
      <c r="U51" s="810"/>
      <c r="V51" s="810"/>
      <c r="W51" s="810"/>
      <c r="X51" s="810"/>
      <c r="Y51" s="810"/>
      <c r="Z51" s="810"/>
      <c r="AA51" s="810"/>
      <c r="AB51" s="810"/>
      <c r="AC51" s="810"/>
      <c r="AD51" s="810"/>
      <c r="AE51" s="810"/>
      <c r="AF51" s="810"/>
      <c r="AG51" s="810"/>
      <c r="AH51" s="810"/>
      <c r="AI51" s="810"/>
      <c r="AJ51" s="811"/>
      <c r="AK51" s="812" t="str">
        <f>IF(E51="","",IF(AND(LEFT(E51,1)&amp;RIGHT(E51,1)&lt;&gt;"W5"),"err",LEFT(E51,1)&amp;RIGHT(E51,1)))</f>
        <v/>
      </c>
      <c r="AL51" s="813"/>
      <c r="AM51" s="814"/>
      <c r="AN51" s="815"/>
      <c r="AO51" s="815"/>
      <c r="AP51" s="246" t="s">
        <v>94</v>
      </c>
      <c r="AQ51" s="815"/>
      <c r="AR51" s="815"/>
      <c r="AS51" s="879"/>
      <c r="AT51" s="848" t="str">
        <f>IF(AND(AM51&lt;&gt;"",AQ51&lt;&gt;""),ROUNDDOWN(AM51*AQ51/1000000,2),"")</f>
        <v/>
      </c>
      <c r="AU51" s="849"/>
      <c r="AV51" s="850"/>
      <c r="AW51" s="845"/>
      <c r="AX51" s="846"/>
      <c r="AY51" s="847"/>
      <c r="AZ51" s="874" t="str">
        <f>IF(AT51&lt;&gt;"",AW51*AT51,"")</f>
        <v/>
      </c>
      <c r="BA51" s="875"/>
      <c r="BB51" s="875"/>
      <c r="BC51" s="876"/>
    </row>
    <row r="52" spans="1:55" s="36" customFormat="1" ht="30" customHeight="1">
      <c r="A52" s="822"/>
      <c r="B52" s="823"/>
      <c r="C52" s="823"/>
      <c r="D52" s="824"/>
      <c r="E52" s="835"/>
      <c r="F52" s="836"/>
      <c r="G52" s="836"/>
      <c r="H52" s="836"/>
      <c r="I52" s="837"/>
      <c r="J52" s="809"/>
      <c r="K52" s="810"/>
      <c r="L52" s="810"/>
      <c r="M52" s="810"/>
      <c r="N52" s="810"/>
      <c r="O52" s="810"/>
      <c r="P52" s="810"/>
      <c r="Q52" s="810"/>
      <c r="R52" s="811"/>
      <c r="S52" s="809"/>
      <c r="T52" s="810"/>
      <c r="U52" s="810"/>
      <c r="V52" s="810"/>
      <c r="W52" s="810"/>
      <c r="X52" s="810"/>
      <c r="Y52" s="810"/>
      <c r="Z52" s="810"/>
      <c r="AA52" s="810"/>
      <c r="AB52" s="810"/>
      <c r="AC52" s="810"/>
      <c r="AD52" s="810"/>
      <c r="AE52" s="810"/>
      <c r="AF52" s="810"/>
      <c r="AG52" s="810"/>
      <c r="AH52" s="810"/>
      <c r="AI52" s="810"/>
      <c r="AJ52" s="811"/>
      <c r="AK52" s="812" t="str">
        <f t="shared" si="8"/>
        <v/>
      </c>
      <c r="AL52" s="813"/>
      <c r="AM52" s="814"/>
      <c r="AN52" s="815"/>
      <c r="AO52" s="815"/>
      <c r="AP52" s="246" t="s">
        <v>94</v>
      </c>
      <c r="AQ52" s="815"/>
      <c r="AR52" s="815"/>
      <c r="AS52" s="879"/>
      <c r="AT52" s="848" t="str">
        <f t="shared" si="6"/>
        <v/>
      </c>
      <c r="AU52" s="849"/>
      <c r="AV52" s="850"/>
      <c r="AW52" s="845"/>
      <c r="AX52" s="846"/>
      <c r="AY52" s="847"/>
      <c r="AZ52" s="874" t="str">
        <f t="shared" si="7"/>
        <v/>
      </c>
      <c r="BA52" s="875"/>
      <c r="BB52" s="875"/>
      <c r="BC52" s="876"/>
    </row>
    <row r="53" spans="1:55" s="36" customFormat="1" ht="30" customHeight="1">
      <c r="A53" s="822"/>
      <c r="B53" s="823"/>
      <c r="C53" s="823"/>
      <c r="D53" s="824"/>
      <c r="E53" s="835"/>
      <c r="F53" s="836"/>
      <c r="G53" s="836"/>
      <c r="H53" s="836"/>
      <c r="I53" s="837"/>
      <c r="J53" s="809"/>
      <c r="K53" s="810"/>
      <c r="L53" s="810"/>
      <c r="M53" s="810"/>
      <c r="N53" s="810"/>
      <c r="O53" s="810"/>
      <c r="P53" s="810"/>
      <c r="Q53" s="810"/>
      <c r="R53" s="811"/>
      <c r="S53" s="809"/>
      <c r="T53" s="810"/>
      <c r="U53" s="810"/>
      <c r="V53" s="810"/>
      <c r="W53" s="810"/>
      <c r="X53" s="810"/>
      <c r="Y53" s="810"/>
      <c r="Z53" s="810"/>
      <c r="AA53" s="810"/>
      <c r="AB53" s="810"/>
      <c r="AC53" s="810"/>
      <c r="AD53" s="810"/>
      <c r="AE53" s="810"/>
      <c r="AF53" s="810"/>
      <c r="AG53" s="810"/>
      <c r="AH53" s="810"/>
      <c r="AI53" s="810"/>
      <c r="AJ53" s="811"/>
      <c r="AK53" s="812" t="str">
        <f t="shared" si="8"/>
        <v/>
      </c>
      <c r="AL53" s="813"/>
      <c r="AM53" s="814"/>
      <c r="AN53" s="815"/>
      <c r="AO53" s="815"/>
      <c r="AP53" s="246" t="s">
        <v>94</v>
      </c>
      <c r="AQ53" s="815"/>
      <c r="AR53" s="815"/>
      <c r="AS53" s="879"/>
      <c r="AT53" s="848" t="str">
        <f t="shared" si="6"/>
        <v/>
      </c>
      <c r="AU53" s="849"/>
      <c r="AV53" s="850"/>
      <c r="AW53" s="845"/>
      <c r="AX53" s="846"/>
      <c r="AY53" s="847"/>
      <c r="AZ53" s="874" t="str">
        <f t="shared" si="7"/>
        <v/>
      </c>
      <c r="BA53" s="875"/>
      <c r="BB53" s="875"/>
      <c r="BC53" s="876"/>
    </row>
    <row r="54" spans="1:55" s="36" customFormat="1" ht="30" customHeight="1">
      <c r="A54" s="916"/>
      <c r="B54" s="917"/>
      <c r="C54" s="917"/>
      <c r="D54" s="918"/>
      <c r="E54" s="835"/>
      <c r="F54" s="836"/>
      <c r="G54" s="836"/>
      <c r="H54" s="836"/>
      <c r="I54" s="837"/>
      <c r="J54" s="926"/>
      <c r="K54" s="927"/>
      <c r="L54" s="927"/>
      <c r="M54" s="927"/>
      <c r="N54" s="927"/>
      <c r="O54" s="927"/>
      <c r="P54" s="927"/>
      <c r="Q54" s="927"/>
      <c r="R54" s="928"/>
      <c r="S54" s="926"/>
      <c r="T54" s="927"/>
      <c r="U54" s="927"/>
      <c r="V54" s="927"/>
      <c r="W54" s="927"/>
      <c r="X54" s="927"/>
      <c r="Y54" s="927"/>
      <c r="Z54" s="927"/>
      <c r="AA54" s="927"/>
      <c r="AB54" s="927"/>
      <c r="AC54" s="927"/>
      <c r="AD54" s="927"/>
      <c r="AE54" s="927"/>
      <c r="AF54" s="927"/>
      <c r="AG54" s="927"/>
      <c r="AH54" s="927"/>
      <c r="AI54" s="927"/>
      <c r="AJ54" s="928"/>
      <c r="AK54" s="929" t="str">
        <f t="shared" si="8"/>
        <v/>
      </c>
      <c r="AL54" s="930"/>
      <c r="AM54" s="877"/>
      <c r="AN54" s="878"/>
      <c r="AO54" s="878"/>
      <c r="AP54" s="247" t="s">
        <v>94</v>
      </c>
      <c r="AQ54" s="878"/>
      <c r="AR54" s="878"/>
      <c r="AS54" s="886"/>
      <c r="AT54" s="923" t="str">
        <f t="shared" si="6"/>
        <v/>
      </c>
      <c r="AU54" s="924"/>
      <c r="AV54" s="925"/>
      <c r="AW54" s="887"/>
      <c r="AX54" s="888"/>
      <c r="AY54" s="889"/>
      <c r="AZ54" s="890" t="str">
        <f t="shared" si="7"/>
        <v/>
      </c>
      <c r="BA54" s="891"/>
      <c r="BB54" s="891"/>
      <c r="BC54" s="892"/>
    </row>
    <row r="55" spans="1:55" s="36" customFormat="1" ht="30" customHeight="1">
      <c r="A55" s="822"/>
      <c r="B55" s="823"/>
      <c r="C55" s="823"/>
      <c r="D55" s="824"/>
      <c r="E55" s="835"/>
      <c r="F55" s="836"/>
      <c r="G55" s="836"/>
      <c r="H55" s="836"/>
      <c r="I55" s="837"/>
      <c r="J55" s="809"/>
      <c r="K55" s="810"/>
      <c r="L55" s="810"/>
      <c r="M55" s="810"/>
      <c r="N55" s="810"/>
      <c r="O55" s="810"/>
      <c r="P55" s="810"/>
      <c r="Q55" s="810"/>
      <c r="R55" s="811"/>
      <c r="S55" s="809"/>
      <c r="T55" s="810"/>
      <c r="U55" s="810"/>
      <c r="V55" s="810"/>
      <c r="W55" s="810"/>
      <c r="X55" s="810"/>
      <c r="Y55" s="810"/>
      <c r="Z55" s="810"/>
      <c r="AA55" s="810"/>
      <c r="AB55" s="810"/>
      <c r="AC55" s="810"/>
      <c r="AD55" s="810"/>
      <c r="AE55" s="810"/>
      <c r="AF55" s="810"/>
      <c r="AG55" s="810"/>
      <c r="AH55" s="810"/>
      <c r="AI55" s="810"/>
      <c r="AJ55" s="811"/>
      <c r="AK55" s="812" t="str">
        <f t="shared" si="8"/>
        <v/>
      </c>
      <c r="AL55" s="813"/>
      <c r="AM55" s="814"/>
      <c r="AN55" s="815"/>
      <c r="AO55" s="815"/>
      <c r="AP55" s="246" t="s">
        <v>94</v>
      </c>
      <c r="AQ55" s="815"/>
      <c r="AR55" s="815"/>
      <c r="AS55" s="879"/>
      <c r="AT55" s="848" t="str">
        <f t="shared" si="6"/>
        <v/>
      </c>
      <c r="AU55" s="849"/>
      <c r="AV55" s="850"/>
      <c r="AW55" s="845"/>
      <c r="AX55" s="846"/>
      <c r="AY55" s="847"/>
      <c r="AZ55" s="874" t="str">
        <f t="shared" si="7"/>
        <v/>
      </c>
      <c r="BA55" s="875"/>
      <c r="BB55" s="875"/>
      <c r="BC55" s="876"/>
    </row>
    <row r="56" spans="1:55" s="36" customFormat="1" ht="30" customHeight="1">
      <c r="A56" s="822"/>
      <c r="B56" s="823"/>
      <c r="C56" s="823"/>
      <c r="D56" s="824"/>
      <c r="E56" s="835"/>
      <c r="F56" s="836"/>
      <c r="G56" s="836"/>
      <c r="H56" s="836"/>
      <c r="I56" s="837"/>
      <c r="J56" s="809"/>
      <c r="K56" s="810"/>
      <c r="L56" s="810"/>
      <c r="M56" s="810"/>
      <c r="N56" s="810"/>
      <c r="O56" s="810"/>
      <c r="P56" s="810"/>
      <c r="Q56" s="810"/>
      <c r="R56" s="811"/>
      <c r="S56" s="809"/>
      <c r="T56" s="810"/>
      <c r="U56" s="810"/>
      <c r="V56" s="810"/>
      <c r="W56" s="810"/>
      <c r="X56" s="810"/>
      <c r="Y56" s="810"/>
      <c r="Z56" s="810"/>
      <c r="AA56" s="810"/>
      <c r="AB56" s="810"/>
      <c r="AC56" s="810"/>
      <c r="AD56" s="810"/>
      <c r="AE56" s="810"/>
      <c r="AF56" s="810"/>
      <c r="AG56" s="810"/>
      <c r="AH56" s="810"/>
      <c r="AI56" s="810"/>
      <c r="AJ56" s="811"/>
      <c r="AK56" s="812" t="str">
        <f t="shared" si="8"/>
        <v/>
      </c>
      <c r="AL56" s="813"/>
      <c r="AM56" s="814"/>
      <c r="AN56" s="815"/>
      <c r="AO56" s="815"/>
      <c r="AP56" s="246" t="s">
        <v>94</v>
      </c>
      <c r="AQ56" s="815"/>
      <c r="AR56" s="815"/>
      <c r="AS56" s="879"/>
      <c r="AT56" s="848" t="str">
        <f t="shared" si="6"/>
        <v/>
      </c>
      <c r="AU56" s="849"/>
      <c r="AV56" s="850"/>
      <c r="AW56" s="845"/>
      <c r="AX56" s="846"/>
      <c r="AY56" s="847"/>
      <c r="AZ56" s="874" t="str">
        <f t="shared" si="7"/>
        <v/>
      </c>
      <c r="BA56" s="875"/>
      <c r="BB56" s="875"/>
      <c r="BC56" s="876"/>
    </row>
    <row r="57" spans="1:55" s="36" customFormat="1" ht="30" customHeight="1">
      <c r="A57" s="822"/>
      <c r="B57" s="823"/>
      <c r="C57" s="823"/>
      <c r="D57" s="824"/>
      <c r="E57" s="835"/>
      <c r="F57" s="836"/>
      <c r="G57" s="836"/>
      <c r="H57" s="836"/>
      <c r="I57" s="837"/>
      <c r="J57" s="809"/>
      <c r="K57" s="810"/>
      <c r="L57" s="810"/>
      <c r="M57" s="810"/>
      <c r="N57" s="810"/>
      <c r="O57" s="810"/>
      <c r="P57" s="810"/>
      <c r="Q57" s="810"/>
      <c r="R57" s="811"/>
      <c r="S57" s="809"/>
      <c r="T57" s="810"/>
      <c r="U57" s="810"/>
      <c r="V57" s="810"/>
      <c r="W57" s="810"/>
      <c r="X57" s="810"/>
      <c r="Y57" s="810"/>
      <c r="Z57" s="810"/>
      <c r="AA57" s="810"/>
      <c r="AB57" s="810"/>
      <c r="AC57" s="810"/>
      <c r="AD57" s="810"/>
      <c r="AE57" s="810"/>
      <c r="AF57" s="810"/>
      <c r="AG57" s="810"/>
      <c r="AH57" s="810"/>
      <c r="AI57" s="810"/>
      <c r="AJ57" s="811"/>
      <c r="AK57" s="812" t="str">
        <f t="shared" si="8"/>
        <v/>
      </c>
      <c r="AL57" s="813"/>
      <c r="AM57" s="814"/>
      <c r="AN57" s="815"/>
      <c r="AO57" s="815"/>
      <c r="AP57" s="246" t="s">
        <v>94</v>
      </c>
      <c r="AQ57" s="815"/>
      <c r="AR57" s="815"/>
      <c r="AS57" s="879"/>
      <c r="AT57" s="848" t="str">
        <f t="shared" si="6"/>
        <v/>
      </c>
      <c r="AU57" s="849"/>
      <c r="AV57" s="850"/>
      <c r="AW57" s="845"/>
      <c r="AX57" s="846"/>
      <c r="AY57" s="847"/>
      <c r="AZ57" s="874" t="str">
        <f t="shared" si="7"/>
        <v/>
      </c>
      <c r="BA57" s="875"/>
      <c r="BB57" s="875"/>
      <c r="BC57" s="876"/>
    </row>
    <row r="58" spans="1:55" s="36" customFormat="1" ht="30" customHeight="1">
      <c r="A58" s="822"/>
      <c r="B58" s="823"/>
      <c r="C58" s="823"/>
      <c r="D58" s="824"/>
      <c r="E58" s="835"/>
      <c r="F58" s="836"/>
      <c r="G58" s="836"/>
      <c r="H58" s="836"/>
      <c r="I58" s="837"/>
      <c r="J58" s="809"/>
      <c r="K58" s="810"/>
      <c r="L58" s="810"/>
      <c r="M58" s="810"/>
      <c r="N58" s="810"/>
      <c r="O58" s="810"/>
      <c r="P58" s="810"/>
      <c r="Q58" s="810"/>
      <c r="R58" s="811"/>
      <c r="S58" s="809"/>
      <c r="T58" s="810"/>
      <c r="U58" s="810"/>
      <c r="V58" s="810"/>
      <c r="W58" s="810"/>
      <c r="X58" s="810"/>
      <c r="Y58" s="810"/>
      <c r="Z58" s="810"/>
      <c r="AA58" s="810"/>
      <c r="AB58" s="810"/>
      <c r="AC58" s="810"/>
      <c r="AD58" s="810"/>
      <c r="AE58" s="810"/>
      <c r="AF58" s="810"/>
      <c r="AG58" s="810"/>
      <c r="AH58" s="810"/>
      <c r="AI58" s="810"/>
      <c r="AJ58" s="811"/>
      <c r="AK58" s="812" t="str">
        <f t="shared" si="8"/>
        <v/>
      </c>
      <c r="AL58" s="813"/>
      <c r="AM58" s="814"/>
      <c r="AN58" s="815"/>
      <c r="AO58" s="815"/>
      <c r="AP58" s="246" t="s">
        <v>94</v>
      </c>
      <c r="AQ58" s="815"/>
      <c r="AR58" s="815"/>
      <c r="AS58" s="879"/>
      <c r="AT58" s="848" t="str">
        <f t="shared" si="6"/>
        <v/>
      </c>
      <c r="AU58" s="849"/>
      <c r="AV58" s="850"/>
      <c r="AW58" s="845"/>
      <c r="AX58" s="846"/>
      <c r="AY58" s="847"/>
      <c r="AZ58" s="874" t="str">
        <f t="shared" si="7"/>
        <v/>
      </c>
      <c r="BA58" s="875"/>
      <c r="BB58" s="875"/>
      <c r="BC58" s="876"/>
    </row>
    <row r="59" spans="1:55" s="36" customFormat="1" ht="30" customHeight="1" thickBot="1">
      <c r="A59" s="822"/>
      <c r="B59" s="823"/>
      <c r="C59" s="823"/>
      <c r="D59" s="824"/>
      <c r="E59" s="835"/>
      <c r="F59" s="836"/>
      <c r="G59" s="836"/>
      <c r="H59" s="836"/>
      <c r="I59" s="837"/>
      <c r="J59" s="809"/>
      <c r="K59" s="810"/>
      <c r="L59" s="810"/>
      <c r="M59" s="810"/>
      <c r="N59" s="810"/>
      <c r="O59" s="810"/>
      <c r="P59" s="810"/>
      <c r="Q59" s="810"/>
      <c r="R59" s="811"/>
      <c r="S59" s="809"/>
      <c r="T59" s="810"/>
      <c r="U59" s="810"/>
      <c r="V59" s="810"/>
      <c r="W59" s="810"/>
      <c r="X59" s="810"/>
      <c r="Y59" s="810"/>
      <c r="Z59" s="810"/>
      <c r="AA59" s="810"/>
      <c r="AB59" s="810"/>
      <c r="AC59" s="810"/>
      <c r="AD59" s="810"/>
      <c r="AE59" s="810"/>
      <c r="AF59" s="810"/>
      <c r="AG59" s="810"/>
      <c r="AH59" s="810"/>
      <c r="AI59" s="810"/>
      <c r="AJ59" s="811"/>
      <c r="AK59" s="812" t="str">
        <f t="shared" si="8"/>
        <v/>
      </c>
      <c r="AL59" s="813"/>
      <c r="AM59" s="814"/>
      <c r="AN59" s="815"/>
      <c r="AO59" s="815"/>
      <c r="AP59" s="246" t="s">
        <v>94</v>
      </c>
      <c r="AQ59" s="815"/>
      <c r="AR59" s="815"/>
      <c r="AS59" s="879"/>
      <c r="AT59" s="848" t="str">
        <f t="shared" si="6"/>
        <v/>
      </c>
      <c r="AU59" s="849"/>
      <c r="AV59" s="850"/>
      <c r="AW59" s="845"/>
      <c r="AX59" s="846"/>
      <c r="AY59" s="847"/>
      <c r="AZ59" s="874" t="str">
        <f t="shared" si="7"/>
        <v/>
      </c>
      <c r="BA59" s="875"/>
      <c r="BB59" s="875"/>
      <c r="BC59" s="876"/>
    </row>
    <row r="60" spans="1:55" ht="30" customHeight="1" thickTop="1" thickBot="1">
      <c r="A60" s="920" t="s">
        <v>118</v>
      </c>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1"/>
      <c r="AO60" s="921"/>
      <c r="AP60" s="921"/>
      <c r="AQ60" s="921"/>
      <c r="AR60" s="921"/>
      <c r="AS60" s="921"/>
      <c r="AT60" s="921"/>
      <c r="AU60" s="921"/>
      <c r="AV60" s="922"/>
      <c r="AW60" s="880">
        <f>SUM(AW45:AY59)</f>
        <v>0</v>
      </c>
      <c r="AX60" s="881"/>
      <c r="AY60" s="882"/>
      <c r="AZ60" s="883">
        <f>SUM(AZ45:BC59)</f>
        <v>0</v>
      </c>
      <c r="BA60" s="884"/>
      <c r="BB60" s="884"/>
      <c r="BC60" s="885"/>
    </row>
    <row r="61" spans="1:55" s="12" customFormat="1"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53"/>
      <c r="BA61" s="53"/>
      <c r="BB61" s="53"/>
      <c r="BC61" s="53"/>
    </row>
    <row r="62" spans="1:55"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1:55" s="25" customFormat="1" ht="31.5" customHeight="1" thickBot="1">
      <c r="A63" s="52" t="s">
        <v>121</v>
      </c>
      <c r="B63" s="52"/>
      <c r="C63" s="143"/>
      <c r="D63" s="143"/>
      <c r="E63" s="143"/>
      <c r="F63" s="143"/>
      <c r="G63" s="143"/>
      <c r="H63" s="143"/>
      <c r="I63" s="143"/>
      <c r="J63" s="143"/>
      <c r="K63" s="143"/>
      <c r="L63" s="143"/>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3"/>
      <c r="AQ63" s="143"/>
      <c r="AR63" s="143"/>
      <c r="AS63" s="143"/>
      <c r="AT63" s="143"/>
      <c r="AU63" s="143"/>
      <c r="AV63" s="42"/>
      <c r="AW63" s="144"/>
      <c r="AX63" s="144"/>
    </row>
    <row r="64" spans="1:55" s="25" customFormat="1" ht="57.75" customHeight="1" thickBot="1">
      <c r="A64" s="988" t="s">
        <v>91</v>
      </c>
      <c r="B64" s="989"/>
      <c r="C64" s="989"/>
      <c r="D64" s="990"/>
      <c r="E64" s="991" t="s">
        <v>81</v>
      </c>
      <c r="F64" s="989"/>
      <c r="G64" s="989"/>
      <c r="H64" s="990"/>
      <c r="I64" s="680" t="s">
        <v>110</v>
      </c>
      <c r="J64" s="681"/>
      <c r="K64" s="681"/>
      <c r="L64" s="681"/>
      <c r="M64" s="681"/>
      <c r="N64" s="681"/>
      <c r="O64" s="681"/>
      <c r="P64" s="726"/>
      <c r="Q64" s="979" t="s">
        <v>89</v>
      </c>
      <c r="R64" s="992"/>
      <c r="S64" s="979" t="s">
        <v>109</v>
      </c>
      <c r="T64" s="980"/>
      <c r="U64" s="980"/>
      <c r="V64" s="980"/>
      <c r="W64" s="980"/>
      <c r="X64" s="980"/>
      <c r="Y64" s="981"/>
      <c r="Z64" s="680" t="s">
        <v>126</v>
      </c>
      <c r="AA64" s="681"/>
      <c r="AB64" s="681"/>
      <c r="AC64" s="681"/>
      <c r="AD64" s="681"/>
      <c r="AE64" s="681"/>
      <c r="AF64" s="681"/>
      <c r="AG64" s="681"/>
      <c r="AH64" s="681"/>
      <c r="AI64" s="681"/>
      <c r="AJ64" s="681"/>
      <c r="AK64" s="681"/>
      <c r="AL64" s="681"/>
      <c r="AM64" s="681"/>
      <c r="AN64" s="729"/>
      <c r="AO64" s="680" t="s">
        <v>127</v>
      </c>
      <c r="AP64" s="681"/>
      <c r="AQ64" s="681"/>
      <c r="AR64" s="681"/>
      <c r="AS64" s="681"/>
      <c r="AT64" s="681"/>
      <c r="AU64" s="681"/>
      <c r="AV64" s="681"/>
      <c r="AW64" s="681"/>
      <c r="AX64" s="681"/>
      <c r="AY64" s="681"/>
      <c r="AZ64" s="681"/>
      <c r="BA64" s="681"/>
      <c r="BB64" s="681"/>
      <c r="BC64" s="682"/>
    </row>
    <row r="65" spans="1:55" s="25" customFormat="1" ht="33.75" customHeight="1" thickTop="1">
      <c r="A65" s="955" t="s">
        <v>286</v>
      </c>
      <c r="B65" s="956"/>
      <c r="C65" s="956"/>
      <c r="D65" s="957"/>
      <c r="E65" s="733" t="s">
        <v>96</v>
      </c>
      <c r="F65" s="734"/>
      <c r="G65" s="734"/>
      <c r="H65" s="974"/>
      <c r="I65" s="971" t="str">
        <f>IF($AZ$37=0,"",SUMIF($AK$15:$AL$36,$E65,$AZ$15:$BC$36))</f>
        <v/>
      </c>
      <c r="J65" s="972"/>
      <c r="K65" s="972"/>
      <c r="L65" s="972"/>
      <c r="M65" s="972"/>
      <c r="N65" s="972"/>
      <c r="O65" s="972"/>
      <c r="P65" s="200" t="s">
        <v>84</v>
      </c>
      <c r="Q65" s="737" t="s">
        <v>89</v>
      </c>
      <c r="R65" s="738"/>
      <c r="S65" s="973">
        <v>60000</v>
      </c>
      <c r="T65" s="739"/>
      <c r="U65" s="739"/>
      <c r="V65" s="739"/>
      <c r="W65" s="739"/>
      <c r="X65" s="739"/>
      <c r="Y65" s="149" t="s">
        <v>0</v>
      </c>
      <c r="Z65" s="740" t="str">
        <f>IF(I65="","",I65*S65)</f>
        <v/>
      </c>
      <c r="AA65" s="741"/>
      <c r="AB65" s="741"/>
      <c r="AC65" s="741"/>
      <c r="AD65" s="741"/>
      <c r="AE65" s="741"/>
      <c r="AF65" s="741"/>
      <c r="AG65" s="741"/>
      <c r="AH65" s="741"/>
      <c r="AI65" s="741"/>
      <c r="AJ65" s="741"/>
      <c r="AK65" s="741"/>
      <c r="AL65" s="741"/>
      <c r="AM65" s="741"/>
      <c r="AN65" s="150" t="s">
        <v>0</v>
      </c>
      <c r="AO65" s="940">
        <f>SUM(Z65:AM68)</f>
        <v>0</v>
      </c>
      <c r="AP65" s="941"/>
      <c r="AQ65" s="941"/>
      <c r="AR65" s="941"/>
      <c r="AS65" s="941"/>
      <c r="AT65" s="941"/>
      <c r="AU65" s="941"/>
      <c r="AV65" s="941"/>
      <c r="AW65" s="941"/>
      <c r="AX65" s="941"/>
      <c r="AY65" s="941"/>
      <c r="AZ65" s="941"/>
      <c r="BA65" s="941"/>
      <c r="BB65" s="941"/>
      <c r="BC65" s="964" t="s">
        <v>0</v>
      </c>
    </row>
    <row r="66" spans="1:55" s="25" customFormat="1" ht="33.75" customHeight="1">
      <c r="A66" s="958"/>
      <c r="B66" s="959"/>
      <c r="C66" s="959"/>
      <c r="D66" s="960"/>
      <c r="E66" s="745" t="s">
        <v>97</v>
      </c>
      <c r="F66" s="746"/>
      <c r="G66" s="746"/>
      <c r="H66" s="967"/>
      <c r="I66" s="968" t="str">
        <f>IF($AZ$37=0,"",SUMIF($AK$15:$AL$36,$E66,$AZ$15:$BC$36))</f>
        <v/>
      </c>
      <c r="J66" s="969"/>
      <c r="K66" s="969"/>
      <c r="L66" s="969"/>
      <c r="M66" s="969"/>
      <c r="N66" s="969"/>
      <c r="O66" s="969"/>
      <c r="P66" s="201" t="s">
        <v>84</v>
      </c>
      <c r="Q66" s="749" t="s">
        <v>89</v>
      </c>
      <c r="R66" s="750"/>
      <c r="S66" s="970">
        <v>55000</v>
      </c>
      <c r="T66" s="751"/>
      <c r="U66" s="751"/>
      <c r="V66" s="751"/>
      <c r="W66" s="751"/>
      <c r="X66" s="751"/>
      <c r="Y66" s="148" t="s">
        <v>0</v>
      </c>
      <c r="Z66" s="752" t="str">
        <f>IF(I66="","",I66*S66)</f>
        <v/>
      </c>
      <c r="AA66" s="753"/>
      <c r="AB66" s="753"/>
      <c r="AC66" s="753"/>
      <c r="AD66" s="753"/>
      <c r="AE66" s="753"/>
      <c r="AF66" s="753"/>
      <c r="AG66" s="753"/>
      <c r="AH66" s="753"/>
      <c r="AI66" s="753"/>
      <c r="AJ66" s="753"/>
      <c r="AK66" s="753"/>
      <c r="AL66" s="753"/>
      <c r="AM66" s="753"/>
      <c r="AN66" s="148" t="s">
        <v>0</v>
      </c>
      <c r="AO66" s="942"/>
      <c r="AP66" s="943"/>
      <c r="AQ66" s="943"/>
      <c r="AR66" s="943"/>
      <c r="AS66" s="943"/>
      <c r="AT66" s="943"/>
      <c r="AU66" s="943"/>
      <c r="AV66" s="943"/>
      <c r="AW66" s="943"/>
      <c r="AX66" s="943"/>
      <c r="AY66" s="943"/>
      <c r="AZ66" s="943"/>
      <c r="BA66" s="943"/>
      <c r="BB66" s="943"/>
      <c r="BC66" s="965"/>
    </row>
    <row r="67" spans="1:55" s="25" customFormat="1" ht="33.75" customHeight="1">
      <c r="A67" s="958"/>
      <c r="B67" s="959"/>
      <c r="C67" s="959"/>
      <c r="D67" s="960"/>
      <c r="E67" s="745" t="s">
        <v>98</v>
      </c>
      <c r="F67" s="746"/>
      <c r="G67" s="746"/>
      <c r="H67" s="967"/>
      <c r="I67" s="968" t="str">
        <f>IF($AZ$37=0,"",SUMIF($AK$15:$AL$36,$E67,$AZ$15:$BC$36))</f>
        <v/>
      </c>
      <c r="J67" s="969"/>
      <c r="K67" s="969"/>
      <c r="L67" s="969"/>
      <c r="M67" s="969"/>
      <c r="N67" s="969"/>
      <c r="O67" s="969"/>
      <c r="P67" s="200" t="s">
        <v>84</v>
      </c>
      <c r="Q67" s="749" t="s">
        <v>89</v>
      </c>
      <c r="R67" s="750"/>
      <c r="S67" s="970">
        <v>50000</v>
      </c>
      <c r="T67" s="751"/>
      <c r="U67" s="751"/>
      <c r="V67" s="751"/>
      <c r="W67" s="751"/>
      <c r="X67" s="751"/>
      <c r="Y67" s="149" t="s">
        <v>0</v>
      </c>
      <c r="Z67" s="794" t="str">
        <f>IF(I67="","",I67*S67)</f>
        <v/>
      </c>
      <c r="AA67" s="795"/>
      <c r="AB67" s="795"/>
      <c r="AC67" s="795"/>
      <c r="AD67" s="795"/>
      <c r="AE67" s="795"/>
      <c r="AF67" s="795"/>
      <c r="AG67" s="795"/>
      <c r="AH67" s="795"/>
      <c r="AI67" s="795"/>
      <c r="AJ67" s="795"/>
      <c r="AK67" s="795"/>
      <c r="AL67" s="795"/>
      <c r="AM67" s="795"/>
      <c r="AN67" s="152" t="s">
        <v>0</v>
      </c>
      <c r="AO67" s="942"/>
      <c r="AP67" s="943"/>
      <c r="AQ67" s="943"/>
      <c r="AR67" s="943"/>
      <c r="AS67" s="943"/>
      <c r="AT67" s="943"/>
      <c r="AU67" s="943"/>
      <c r="AV67" s="943"/>
      <c r="AW67" s="943"/>
      <c r="AX67" s="943"/>
      <c r="AY67" s="943"/>
      <c r="AZ67" s="943"/>
      <c r="BA67" s="943"/>
      <c r="BB67" s="943"/>
      <c r="BC67" s="965"/>
    </row>
    <row r="68" spans="1:55" s="25" customFormat="1" ht="33.75" customHeight="1">
      <c r="A68" s="961"/>
      <c r="B68" s="962"/>
      <c r="C68" s="962"/>
      <c r="D68" s="963"/>
      <c r="E68" s="694" t="s">
        <v>99</v>
      </c>
      <c r="F68" s="695"/>
      <c r="G68" s="695"/>
      <c r="H68" s="975"/>
      <c r="I68" s="976" t="str">
        <f>IF($AZ$37=0,"",SUMIF($AK$15:$AL$36,$E68,$AZ$15:$BC$36))</f>
        <v/>
      </c>
      <c r="J68" s="977"/>
      <c r="K68" s="977"/>
      <c r="L68" s="977"/>
      <c r="M68" s="977"/>
      <c r="N68" s="977"/>
      <c r="O68" s="977"/>
      <c r="P68" s="204" t="s">
        <v>84</v>
      </c>
      <c r="Q68" s="758" t="s">
        <v>89</v>
      </c>
      <c r="R68" s="759"/>
      <c r="S68" s="978">
        <v>40000</v>
      </c>
      <c r="T68" s="760"/>
      <c r="U68" s="760"/>
      <c r="V68" s="760"/>
      <c r="W68" s="760"/>
      <c r="X68" s="760"/>
      <c r="Y68" s="151" t="s">
        <v>0</v>
      </c>
      <c r="Z68" s="761" t="str">
        <f>IF(I68="","",I68*S68)</f>
        <v/>
      </c>
      <c r="AA68" s="762"/>
      <c r="AB68" s="762"/>
      <c r="AC68" s="762"/>
      <c r="AD68" s="762"/>
      <c r="AE68" s="762"/>
      <c r="AF68" s="762"/>
      <c r="AG68" s="762"/>
      <c r="AH68" s="762"/>
      <c r="AI68" s="762"/>
      <c r="AJ68" s="762"/>
      <c r="AK68" s="762"/>
      <c r="AL68" s="762"/>
      <c r="AM68" s="762"/>
      <c r="AN68" s="151" t="s">
        <v>0</v>
      </c>
      <c r="AO68" s="944"/>
      <c r="AP68" s="945"/>
      <c r="AQ68" s="945"/>
      <c r="AR68" s="945"/>
      <c r="AS68" s="945"/>
      <c r="AT68" s="945"/>
      <c r="AU68" s="945"/>
      <c r="AV68" s="945"/>
      <c r="AW68" s="945"/>
      <c r="AX68" s="945"/>
      <c r="AY68" s="945"/>
      <c r="AZ68" s="945"/>
      <c r="BA68" s="945"/>
      <c r="BB68" s="945"/>
      <c r="BC68" s="966"/>
    </row>
    <row r="69" spans="1:55" s="25" customFormat="1" ht="33.75" customHeight="1" thickBot="1">
      <c r="A69" s="935" t="s">
        <v>95</v>
      </c>
      <c r="B69" s="936"/>
      <c r="C69" s="936"/>
      <c r="D69" s="937"/>
      <c r="E69" s="946" t="s">
        <v>100</v>
      </c>
      <c r="F69" s="947"/>
      <c r="G69" s="947"/>
      <c r="H69" s="948"/>
      <c r="I69" s="949" t="str">
        <f>IF($AZ$60=0,"",SUMIF($AK$45:$AL$59,$E69,AZ45:BC59))</f>
        <v/>
      </c>
      <c r="J69" s="950"/>
      <c r="K69" s="950"/>
      <c r="L69" s="950"/>
      <c r="M69" s="950"/>
      <c r="N69" s="950"/>
      <c r="O69" s="950"/>
      <c r="P69" s="205" t="s">
        <v>84</v>
      </c>
      <c r="Q69" s="938" t="s">
        <v>89</v>
      </c>
      <c r="R69" s="939"/>
      <c r="S69" s="951">
        <v>30000</v>
      </c>
      <c r="T69" s="952"/>
      <c r="U69" s="952"/>
      <c r="V69" s="952"/>
      <c r="W69" s="952"/>
      <c r="X69" s="952"/>
      <c r="Y69" s="155" t="s">
        <v>0</v>
      </c>
      <c r="Z69" s="953" t="str">
        <f>IF(I69="","",I69*S69)</f>
        <v/>
      </c>
      <c r="AA69" s="954"/>
      <c r="AB69" s="954"/>
      <c r="AC69" s="954"/>
      <c r="AD69" s="954"/>
      <c r="AE69" s="954"/>
      <c r="AF69" s="954"/>
      <c r="AG69" s="954"/>
      <c r="AH69" s="954"/>
      <c r="AI69" s="954"/>
      <c r="AJ69" s="954"/>
      <c r="AK69" s="954"/>
      <c r="AL69" s="954"/>
      <c r="AM69" s="954"/>
      <c r="AN69" s="155" t="s">
        <v>0</v>
      </c>
      <c r="AO69" s="931" t="str">
        <f>Z69</f>
        <v/>
      </c>
      <c r="AP69" s="932"/>
      <c r="AQ69" s="932"/>
      <c r="AR69" s="932"/>
      <c r="AS69" s="932"/>
      <c r="AT69" s="932"/>
      <c r="AU69" s="932"/>
      <c r="AV69" s="932"/>
      <c r="AW69" s="932"/>
      <c r="AX69" s="932"/>
      <c r="AY69" s="932"/>
      <c r="AZ69" s="932"/>
      <c r="BA69" s="932"/>
      <c r="BB69" s="932"/>
      <c r="BC69" s="156" t="s">
        <v>0</v>
      </c>
    </row>
    <row r="70" spans="1:55" s="25" customFormat="1" ht="33.75" customHeight="1" thickTop="1" thickBot="1">
      <c r="A70" s="783" t="s">
        <v>148</v>
      </c>
      <c r="B70" s="784"/>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933">
        <f>SUM(AO65:BB69)</f>
        <v>0</v>
      </c>
      <c r="AP70" s="934"/>
      <c r="AQ70" s="934"/>
      <c r="AR70" s="934"/>
      <c r="AS70" s="934"/>
      <c r="AT70" s="934"/>
      <c r="AU70" s="934"/>
      <c r="AV70" s="934"/>
      <c r="AW70" s="934"/>
      <c r="AX70" s="934"/>
      <c r="AY70" s="934"/>
      <c r="AZ70" s="934"/>
      <c r="BA70" s="934"/>
      <c r="BB70" s="934"/>
      <c r="BC70" s="188" t="s">
        <v>0</v>
      </c>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2"/>
      <c r="BA72" s="12"/>
      <c r="BB72" s="12"/>
      <c r="BC72" s="12"/>
    </row>
    <row r="98" spans="1:1">
      <c r="A98" s="227"/>
    </row>
    <row r="148" spans="1:1">
      <c r="A148" s="227"/>
    </row>
    <row r="151" spans="1:1">
      <c r="A151" s="333">
        <f>SUM(AO70)</f>
        <v>0</v>
      </c>
    </row>
  </sheetData>
  <sheetProtection algorithmName="SHA-512" hashValue="2J7dxr8FNMnYPK5L7JAzDdcXMdkQ61aTxdc7/diZle3t0lLn6rTxcRyvnwG/12IIHUyXealRx55c8DwiYsyV9Q==" saltValue="+Nz8M0bMlfAgn+cExOlvhg=="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101" priority="39" stopIfTrue="1">
      <formula>AND($AK15&lt;&gt;"",$AK15&lt;&gt;"W1",$AK15&lt;&gt;"W2",$AK15&lt;&gt;"W3",$AK15&lt;&gt;"W4")</formula>
    </cfRule>
  </conditionalFormatting>
  <conditionalFormatting sqref="E45:I45">
    <cfRule type="expression" dxfId="100" priority="38" stopIfTrue="1">
      <formula>AND($AK45&lt;&gt;"",$AK45&lt;&gt;"W5")</formula>
    </cfRule>
  </conditionalFormatting>
  <conditionalFormatting sqref="AM41:AS41">
    <cfRule type="expression" dxfId="99" priority="36">
      <formula>AND(COUNTA($E$45:$I$59),$AM$41="□")</formula>
    </cfRule>
  </conditionalFormatting>
  <conditionalFormatting sqref="AM11:AS11">
    <cfRule type="expression" dxfId="98" priority="118" stopIfTrue="1">
      <formula>AND(COUNTA($E$15:$I$36)&gt;0,$AM$11="□")</formula>
    </cfRule>
  </conditionalFormatting>
  <conditionalFormatting sqref="E16:I16">
    <cfRule type="expression" dxfId="97" priority="35">
      <formula>AND($AK16&lt;&gt;"",$AK16&lt;&gt;"W1",$AK16&lt;&gt;"W2",$AK16&lt;&gt;"W3",$AK16&lt;&gt;"W4")</formula>
    </cfRule>
  </conditionalFormatting>
  <conditionalFormatting sqref="E17:I17">
    <cfRule type="expression" dxfId="96" priority="34">
      <formula>AND($AK17&lt;&gt;"",$AK17&lt;&gt;"W1",$AK17&lt;&gt;"W2",$AK17&lt;&gt;"W3",$AK17&lt;&gt;"W4")</formula>
    </cfRule>
  </conditionalFormatting>
  <conditionalFormatting sqref="E18:I18">
    <cfRule type="expression" dxfId="95" priority="33">
      <formula>AND($AK18&lt;&gt;"",$AK18&lt;&gt;"W1",$AK18&lt;&gt;"W2",$AK18&lt;&gt;"W3",$AK18&lt;&gt;"W4")</formula>
    </cfRule>
  </conditionalFormatting>
  <conditionalFormatting sqref="E19:I19">
    <cfRule type="expression" dxfId="94" priority="32">
      <formula>AND($AK19&lt;&gt;"",$AK19&lt;&gt;"W1",$AK19&lt;&gt;"W2",$AK19&lt;&gt;"W3",$AK19&lt;&gt;"W4")</formula>
    </cfRule>
  </conditionalFormatting>
  <conditionalFormatting sqref="E20:I20">
    <cfRule type="expression" dxfId="93" priority="31">
      <formula>AND($AK20&lt;&gt;"",$AK20&lt;&gt;"W1",$AK20&lt;&gt;"W2",$AK20&lt;&gt;"W3",$AK20&lt;&gt;"W4")</formula>
    </cfRule>
  </conditionalFormatting>
  <conditionalFormatting sqref="E21:I21">
    <cfRule type="expression" dxfId="92" priority="30">
      <formula>AND($AK21&lt;&gt;"",$AK21&lt;&gt;"W1",$AK21&lt;&gt;"W2",$AK21&lt;&gt;"W3",$AK21&lt;&gt;"W4")</formula>
    </cfRule>
  </conditionalFormatting>
  <conditionalFormatting sqref="E22:I22">
    <cfRule type="expression" dxfId="91" priority="29">
      <formula>AND($AK22&lt;&gt;"",$AK22&lt;&gt;"W1",$AK22&lt;&gt;"W2",$AK22&lt;&gt;"W3",$AK22&lt;&gt;"W4")</formula>
    </cfRule>
  </conditionalFormatting>
  <conditionalFormatting sqref="E23:I23">
    <cfRule type="expression" dxfId="90" priority="28">
      <formula>AND($AK23&lt;&gt;"",$AK23&lt;&gt;"W1",$AK23&lt;&gt;"W2",$AK23&lt;&gt;"W3",$AK23&lt;&gt;"W4")</formula>
    </cfRule>
  </conditionalFormatting>
  <conditionalFormatting sqref="E24:I24">
    <cfRule type="expression" dxfId="89" priority="27">
      <formula>AND($AK24&lt;&gt;"",$AK24&lt;&gt;"W1",$AK24&lt;&gt;"W2",$AK24&lt;&gt;"W3",$AK24&lt;&gt;"W4")</formula>
    </cfRule>
  </conditionalFormatting>
  <conditionalFormatting sqref="E25:I25">
    <cfRule type="expression" dxfId="88" priority="26">
      <formula>AND($AK25&lt;&gt;"",$AK25&lt;&gt;"W1",$AK25&lt;&gt;"W2",$AK25&lt;&gt;"W3",$AK25&lt;&gt;"W4")</formula>
    </cfRule>
  </conditionalFormatting>
  <conditionalFormatting sqref="E26:I26">
    <cfRule type="expression" dxfId="87" priority="25">
      <formula>AND($AK26&lt;&gt;"",$AK26&lt;&gt;"W1",$AK26&lt;&gt;"W2",$AK26&lt;&gt;"W3",$AK26&lt;&gt;"W4")</formula>
    </cfRule>
  </conditionalFormatting>
  <conditionalFormatting sqref="E27:I27">
    <cfRule type="expression" dxfId="86" priority="24">
      <formula>AND($AK27&lt;&gt;"",$AK27&lt;&gt;"W1",$AK27&lt;&gt;"W2",$AK27&lt;&gt;"W3",$AK27&lt;&gt;"W4")</formula>
    </cfRule>
  </conditionalFormatting>
  <conditionalFormatting sqref="E28:I28">
    <cfRule type="expression" dxfId="85" priority="23">
      <formula>AND($AK28&lt;&gt;"",$AK28&lt;&gt;"W1",$AK28&lt;&gt;"W2",$AK28&lt;&gt;"W3",$AK28&lt;&gt;"W4")</formula>
    </cfRule>
  </conditionalFormatting>
  <conditionalFormatting sqref="E29:I29">
    <cfRule type="expression" dxfId="84" priority="22">
      <formula>AND($AK29&lt;&gt;"",$AK29&lt;&gt;"W1",$AK29&lt;&gt;"W2",$AK29&lt;&gt;"W3",$AK29&lt;&gt;"W4")</formula>
    </cfRule>
  </conditionalFormatting>
  <conditionalFormatting sqref="E30:I30">
    <cfRule type="expression" dxfId="83" priority="21">
      <formula>AND($AK30&lt;&gt;"",$AK30&lt;&gt;"W1",$AK30&lt;&gt;"W2",$AK30&lt;&gt;"W3",$AK30&lt;&gt;"W4")</formula>
    </cfRule>
  </conditionalFormatting>
  <conditionalFormatting sqref="E31:I31">
    <cfRule type="expression" dxfId="82" priority="20">
      <formula>AND($AK31&lt;&gt;"",$AK31&lt;&gt;"W1",$AK31&lt;&gt;"W2",$AK31&lt;&gt;"W3",$AK31&lt;&gt;"W4")</formula>
    </cfRule>
  </conditionalFormatting>
  <conditionalFormatting sqref="E32:I32">
    <cfRule type="expression" dxfId="81" priority="19">
      <formula>AND($AK32&lt;&gt;"",$AK32&lt;&gt;"W1",$AK32&lt;&gt;"W2",$AK32&lt;&gt;"W3",$AK32&lt;&gt;"W4")</formula>
    </cfRule>
  </conditionalFormatting>
  <conditionalFormatting sqref="E33:I33">
    <cfRule type="expression" dxfId="80" priority="18">
      <formula>AND($AK33&lt;&gt;"",$AK33&lt;&gt;"W1",$AK33&lt;&gt;"W2",$AK33&lt;&gt;"W3",$AK33&lt;&gt;"W4")</formula>
    </cfRule>
  </conditionalFormatting>
  <conditionalFormatting sqref="E34:I34">
    <cfRule type="expression" dxfId="79" priority="17">
      <formula>AND($AK34&lt;&gt;"",$AK34&lt;&gt;"W1",$AK34&lt;&gt;"W2",$AK34&lt;&gt;"W3",$AK34&lt;&gt;"W4")</formula>
    </cfRule>
  </conditionalFormatting>
  <conditionalFormatting sqref="E35:I35">
    <cfRule type="expression" dxfId="78" priority="16">
      <formula>AND($AK35&lt;&gt;"",$AK35&lt;&gt;"W1",$AK35&lt;&gt;"W2",$AK35&lt;&gt;"W3",$AK35&lt;&gt;"W4")</formula>
    </cfRule>
  </conditionalFormatting>
  <conditionalFormatting sqref="E36:I36">
    <cfRule type="expression" dxfId="77" priority="15">
      <formula>AND($AK36&lt;&gt;"",$AK36&lt;&gt;"W1",$AK36&lt;&gt;"W2",$AK36&lt;&gt;"W3",$AK36&lt;&gt;"W4")</formula>
    </cfRule>
  </conditionalFormatting>
  <conditionalFormatting sqref="E46:I46">
    <cfRule type="expression" dxfId="76" priority="14">
      <formula>AND($AK46&lt;&gt;"",$AK46&lt;&gt;"W5")</formula>
    </cfRule>
  </conditionalFormatting>
  <conditionalFormatting sqref="E47:I47">
    <cfRule type="expression" dxfId="75" priority="13">
      <formula>AND($AK47&lt;&gt;"",$AK47&lt;&gt;"W5")</formula>
    </cfRule>
  </conditionalFormatting>
  <conditionalFormatting sqref="E48:I48">
    <cfRule type="expression" dxfId="74" priority="12">
      <formula>AND($AK48&lt;&gt;"",$AK48&lt;&gt;"W5")</formula>
    </cfRule>
  </conditionalFormatting>
  <conditionalFormatting sqref="E49:I49">
    <cfRule type="expression" dxfId="73" priority="11">
      <formula>AND($AK49&lt;&gt;"",$AK49&lt;&gt;"W5")</formula>
    </cfRule>
  </conditionalFormatting>
  <conditionalFormatting sqref="E50:I50">
    <cfRule type="expression" dxfId="72" priority="10">
      <formula>AND($AK50&lt;&gt;"",$AK50&lt;&gt;"W5")</formula>
    </cfRule>
  </conditionalFormatting>
  <conditionalFormatting sqref="E51:I51">
    <cfRule type="expression" dxfId="71" priority="9">
      <formula>AND($AK51&lt;&gt;"",$AK51&lt;&gt;"W5")</formula>
    </cfRule>
  </conditionalFormatting>
  <conditionalFormatting sqref="E52:I52">
    <cfRule type="expression" dxfId="70" priority="8">
      <formula>AND($AK52&lt;&gt;"",$AK52&lt;&gt;"W5")</formula>
    </cfRule>
  </conditionalFormatting>
  <conditionalFormatting sqref="E53:I53">
    <cfRule type="expression" dxfId="69" priority="7">
      <formula>AND($AK53&lt;&gt;"",$AK53&lt;&gt;"W5")</formula>
    </cfRule>
  </conditionalFormatting>
  <conditionalFormatting sqref="E54:I54">
    <cfRule type="expression" dxfId="68" priority="6">
      <formula>AND($AK54&lt;&gt;"",$AK54&lt;&gt;"W5")</formula>
    </cfRule>
  </conditionalFormatting>
  <conditionalFormatting sqref="E55:I55">
    <cfRule type="expression" dxfId="67" priority="5">
      <formula>AND($AK55&lt;&gt;"",$AK55&lt;&gt;"W5")</formula>
    </cfRule>
  </conditionalFormatting>
  <conditionalFormatting sqref="E56:I56">
    <cfRule type="expression" dxfId="66" priority="4">
      <formula>AND($AK56&lt;&gt;"",$AK56&lt;&gt;"W5")</formula>
    </cfRule>
  </conditionalFormatting>
  <conditionalFormatting sqref="E57:I57">
    <cfRule type="expression" dxfId="65" priority="3">
      <formula>AND($AK57&lt;&gt;"",$AK57&lt;&gt;"W5")</formula>
    </cfRule>
  </conditionalFormatting>
  <conditionalFormatting sqref="E58:I58">
    <cfRule type="expression" dxfId="64" priority="2">
      <formula>AND($AK58&lt;&gt;"",$AK58&lt;&gt;"W5")</formula>
    </cfRule>
  </conditionalFormatting>
  <conditionalFormatting sqref="E59:I59">
    <cfRule type="expression" dxfId="63"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9文字で入力してください。" sqref="E45:I59 E15:I36"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4" sqref="A14:D14"/>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5" ht="18.75" customHeight="1">
      <c r="A1" s="47" t="s">
        <v>230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5"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2" t="s">
        <v>173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4" customHeight="1">
      <c r="A5" s="329" t="s">
        <v>160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27" t="s">
        <v>3</v>
      </c>
    </row>
    <row r="6" spans="1:55" s="23" customFormat="1" ht="21.75" customHeight="1">
      <c r="A6" s="270"/>
      <c r="B6" s="271"/>
      <c r="C6" s="259" t="s">
        <v>183</v>
      </c>
      <c r="D6" s="32"/>
      <c r="E6" s="32"/>
      <c r="F6" s="32"/>
      <c r="G6" s="268"/>
      <c r="H6" s="269"/>
      <c r="I6" s="259" t="s">
        <v>284</v>
      </c>
      <c r="J6" s="32"/>
      <c r="K6" s="140"/>
      <c r="L6" s="140"/>
      <c r="M6" s="140"/>
      <c r="N6" s="140"/>
      <c r="O6" s="140"/>
      <c r="P6" s="140"/>
      <c r="Q6" s="140"/>
      <c r="R6" s="140"/>
      <c r="S6" s="140"/>
      <c r="T6" s="140"/>
      <c r="U6" s="140"/>
      <c r="V6" s="140"/>
      <c r="W6" s="140"/>
      <c r="X6" s="140"/>
      <c r="Y6" s="140"/>
      <c r="Z6" s="140"/>
      <c r="AA6" s="140"/>
      <c r="AP6" s="50"/>
      <c r="AU6" s="207" t="s">
        <v>41</v>
      </c>
      <c r="AV6" s="633"/>
      <c r="AW6" s="633"/>
      <c r="AX6" s="209" t="s">
        <v>161</v>
      </c>
      <c r="AY6" s="633"/>
      <c r="AZ6" s="633"/>
      <c r="BA6" s="634" t="s">
        <v>162</v>
      </c>
      <c r="BB6" s="634"/>
      <c r="BC6" s="634"/>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816" t="s">
        <v>91</v>
      </c>
      <c r="B8" s="817"/>
      <c r="C8" s="817"/>
      <c r="D8" s="818"/>
      <c r="E8" s="819" t="s">
        <v>101</v>
      </c>
      <c r="F8" s="820"/>
      <c r="G8" s="820"/>
      <c r="H8" s="820"/>
      <c r="I8" s="820"/>
      <c r="J8" s="820"/>
      <c r="K8" s="820"/>
      <c r="L8" s="820"/>
      <c r="M8" s="820"/>
      <c r="N8" s="821"/>
      <c r="O8" s="223"/>
      <c r="P8" s="141"/>
      <c r="Q8" s="919" t="str">
        <f>IF(COUNTIF(AK14:AL28,"err")&gt;0,"グレードと一致しない番号があります。登録番号を確認して下さい。","")</f>
        <v/>
      </c>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85" t="s">
        <v>231</v>
      </c>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7"/>
      <c r="AM10" s="982" t="s">
        <v>5</v>
      </c>
      <c r="AN10" s="983"/>
      <c r="AO10" s="983"/>
      <c r="AP10" s="983"/>
      <c r="AQ10" s="983"/>
      <c r="AR10" s="983"/>
      <c r="AS10" s="984"/>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1" t="s">
        <v>102</v>
      </c>
      <c r="B12" s="852"/>
      <c r="C12" s="852"/>
      <c r="D12" s="852"/>
      <c r="E12" s="1016" t="s">
        <v>186</v>
      </c>
      <c r="F12" s="852"/>
      <c r="G12" s="853"/>
      <c r="H12" s="826" t="s">
        <v>313</v>
      </c>
      <c r="I12" s="826"/>
      <c r="J12" s="826"/>
      <c r="K12" s="826"/>
      <c r="L12" s="826"/>
      <c r="M12" s="827"/>
      <c r="N12" s="825" t="s">
        <v>10</v>
      </c>
      <c r="O12" s="826"/>
      <c r="P12" s="826"/>
      <c r="Q12" s="826"/>
      <c r="R12" s="826"/>
      <c r="S12" s="826"/>
      <c r="T12" s="827"/>
      <c r="U12" s="825" t="s">
        <v>92</v>
      </c>
      <c r="V12" s="826"/>
      <c r="W12" s="826"/>
      <c r="X12" s="826"/>
      <c r="Y12" s="826"/>
      <c r="Z12" s="826"/>
      <c r="AA12" s="826"/>
      <c r="AB12" s="826"/>
      <c r="AC12" s="826"/>
      <c r="AD12" s="826"/>
      <c r="AE12" s="826"/>
      <c r="AF12" s="826"/>
      <c r="AG12" s="826"/>
      <c r="AH12" s="826"/>
      <c r="AI12" s="826"/>
      <c r="AJ12" s="827"/>
      <c r="AK12" s="831" t="s">
        <v>81</v>
      </c>
      <c r="AL12" s="832"/>
      <c r="AM12" s="838" t="s">
        <v>163</v>
      </c>
      <c r="AN12" s="839"/>
      <c r="AO12" s="839"/>
      <c r="AP12" s="839"/>
      <c r="AQ12" s="839"/>
      <c r="AR12" s="839"/>
      <c r="AS12" s="840"/>
      <c r="AT12" s="893" t="s">
        <v>20</v>
      </c>
      <c r="AU12" s="894"/>
      <c r="AV12" s="895"/>
      <c r="AW12" s="825" t="s">
        <v>174</v>
      </c>
      <c r="AX12" s="826"/>
      <c r="AY12" s="827"/>
      <c r="AZ12" s="908" t="s">
        <v>21</v>
      </c>
      <c r="BA12" s="909"/>
      <c r="BB12" s="909"/>
      <c r="BC12" s="910"/>
    </row>
    <row r="13" spans="1:55" ht="28.5" customHeight="1" thickBot="1">
      <c r="A13" s="854"/>
      <c r="B13" s="855"/>
      <c r="C13" s="855"/>
      <c r="D13" s="855"/>
      <c r="E13" s="1017"/>
      <c r="F13" s="855"/>
      <c r="G13" s="856"/>
      <c r="H13" s="829"/>
      <c r="I13" s="829"/>
      <c r="J13" s="829"/>
      <c r="K13" s="829"/>
      <c r="L13" s="829"/>
      <c r="M13" s="830"/>
      <c r="N13" s="828"/>
      <c r="O13" s="829"/>
      <c r="P13" s="829"/>
      <c r="Q13" s="829"/>
      <c r="R13" s="829"/>
      <c r="S13" s="829"/>
      <c r="T13" s="830"/>
      <c r="U13" s="828"/>
      <c r="V13" s="829"/>
      <c r="W13" s="829"/>
      <c r="X13" s="829"/>
      <c r="Y13" s="829"/>
      <c r="Z13" s="829"/>
      <c r="AA13" s="829"/>
      <c r="AB13" s="829"/>
      <c r="AC13" s="829"/>
      <c r="AD13" s="829"/>
      <c r="AE13" s="829"/>
      <c r="AF13" s="829"/>
      <c r="AG13" s="829"/>
      <c r="AH13" s="829"/>
      <c r="AI13" s="829"/>
      <c r="AJ13" s="830"/>
      <c r="AK13" s="833"/>
      <c r="AL13" s="834"/>
      <c r="AM13" s="841" t="s">
        <v>12</v>
      </c>
      <c r="AN13" s="842"/>
      <c r="AO13" s="842"/>
      <c r="AP13" s="272" t="s">
        <v>94</v>
      </c>
      <c r="AQ13" s="842" t="s">
        <v>13</v>
      </c>
      <c r="AR13" s="842"/>
      <c r="AS13" s="915"/>
      <c r="AT13" s="896"/>
      <c r="AU13" s="897"/>
      <c r="AV13" s="898"/>
      <c r="AW13" s="828"/>
      <c r="AX13" s="829"/>
      <c r="AY13" s="830"/>
      <c r="AZ13" s="911"/>
      <c r="BA13" s="912"/>
      <c r="BB13" s="912"/>
      <c r="BC13" s="913"/>
    </row>
    <row r="14" spans="1:55" s="36" customFormat="1" ht="30" customHeight="1" thickTop="1">
      <c r="A14" s="863"/>
      <c r="B14" s="864"/>
      <c r="C14" s="864"/>
      <c r="D14" s="864"/>
      <c r="E14" s="866"/>
      <c r="F14" s="867"/>
      <c r="G14" s="868"/>
      <c r="H14" s="866"/>
      <c r="I14" s="867"/>
      <c r="J14" s="867"/>
      <c r="K14" s="867"/>
      <c r="L14" s="867"/>
      <c r="M14" s="868"/>
      <c r="N14" s="610"/>
      <c r="O14" s="611"/>
      <c r="P14" s="611"/>
      <c r="Q14" s="611"/>
      <c r="R14" s="611"/>
      <c r="S14" s="611"/>
      <c r="T14" s="612"/>
      <c r="U14" s="610"/>
      <c r="V14" s="611"/>
      <c r="W14" s="611"/>
      <c r="X14" s="611"/>
      <c r="Y14" s="611"/>
      <c r="Z14" s="611"/>
      <c r="AA14" s="611"/>
      <c r="AB14" s="611"/>
      <c r="AC14" s="611"/>
      <c r="AD14" s="611"/>
      <c r="AE14" s="611"/>
      <c r="AF14" s="611"/>
      <c r="AG14" s="611"/>
      <c r="AH14" s="611"/>
      <c r="AI14" s="611"/>
      <c r="AJ14" s="612"/>
      <c r="AK14" s="872" t="str">
        <f>IF(H14="","",IF(AND(LEFT(H14,1)&amp;RIGHT(H14,1)&lt;&gt;"G1"),"err",LEFT(H14,1)&amp;RIGHT(H14,1)))</f>
        <v/>
      </c>
      <c r="AL14" s="873"/>
      <c r="AM14" s="843"/>
      <c r="AN14" s="844"/>
      <c r="AO14" s="844"/>
      <c r="AP14" s="245" t="s">
        <v>94</v>
      </c>
      <c r="AQ14" s="844"/>
      <c r="AR14" s="844"/>
      <c r="AS14" s="914"/>
      <c r="AT14" s="905" t="str">
        <f>IF(AND(AM14&lt;&gt;"",AQ14&lt;&gt;""),ROUNDDOWN(AM14*AQ14/1000000,2),"")</f>
        <v/>
      </c>
      <c r="AU14" s="906"/>
      <c r="AV14" s="907"/>
      <c r="AW14" s="902"/>
      <c r="AX14" s="903"/>
      <c r="AY14" s="904"/>
      <c r="AZ14" s="899" t="str">
        <f>IF(AT14&lt;&gt;"",AW14*AT14,"")</f>
        <v/>
      </c>
      <c r="BA14" s="900"/>
      <c r="BB14" s="900"/>
      <c r="BC14" s="901"/>
    </row>
    <row r="15" spans="1:55" s="36" customFormat="1" ht="30" customHeight="1">
      <c r="A15" s="1004"/>
      <c r="B15" s="1005"/>
      <c r="C15" s="1005"/>
      <c r="D15" s="1005"/>
      <c r="E15" s="1006"/>
      <c r="F15" s="1006"/>
      <c r="G15" s="1006"/>
      <c r="H15" s="835"/>
      <c r="I15" s="836"/>
      <c r="J15" s="836"/>
      <c r="K15" s="836"/>
      <c r="L15" s="836"/>
      <c r="M15" s="837"/>
      <c r="N15" s="1010"/>
      <c r="O15" s="1011"/>
      <c r="P15" s="1011"/>
      <c r="Q15" s="1011"/>
      <c r="R15" s="1011"/>
      <c r="S15" s="1011"/>
      <c r="T15" s="1012"/>
      <c r="U15" s="1010"/>
      <c r="V15" s="1011"/>
      <c r="W15" s="1011"/>
      <c r="X15" s="1011"/>
      <c r="Y15" s="1011"/>
      <c r="Z15" s="1011"/>
      <c r="AA15" s="1011"/>
      <c r="AB15" s="1011"/>
      <c r="AC15" s="1011"/>
      <c r="AD15" s="1011"/>
      <c r="AE15" s="1011"/>
      <c r="AF15" s="1011"/>
      <c r="AG15" s="1011"/>
      <c r="AH15" s="1011"/>
      <c r="AI15" s="1011"/>
      <c r="AJ15" s="1012"/>
      <c r="AK15" s="812" t="str">
        <f t="shared" ref="AK15:AK28" si="0">IF(H15="","",IF(AND(LEFT(H15,1)&amp;RIGHT(H15,1)&lt;&gt;"G1"),"err",LEFT(H15,1)&amp;RIGHT(H15,1)))</f>
        <v/>
      </c>
      <c r="AL15" s="813"/>
      <c r="AM15" s="814"/>
      <c r="AN15" s="815"/>
      <c r="AO15" s="815"/>
      <c r="AP15" s="246" t="s">
        <v>94</v>
      </c>
      <c r="AQ15" s="815"/>
      <c r="AR15" s="815"/>
      <c r="AS15" s="879"/>
      <c r="AT15" s="848" t="str">
        <f>IF(AND(AM15&lt;&gt;"",AQ15&lt;&gt;""),ROUNDDOWN(AM15*AQ15/1000000,2),"")</f>
        <v/>
      </c>
      <c r="AU15" s="849"/>
      <c r="AV15" s="850"/>
      <c r="AW15" s="845"/>
      <c r="AX15" s="846"/>
      <c r="AY15" s="847"/>
      <c r="AZ15" s="874" t="str">
        <f>IF(AT15&lt;&gt;"",AW15*AT15,"")</f>
        <v/>
      </c>
      <c r="BA15" s="875"/>
      <c r="BB15" s="875"/>
      <c r="BC15" s="876"/>
    </row>
    <row r="16" spans="1:55" s="36" customFormat="1" ht="30" customHeight="1">
      <c r="A16" s="1004"/>
      <c r="B16" s="1005"/>
      <c r="C16" s="1005"/>
      <c r="D16" s="1005"/>
      <c r="E16" s="1006"/>
      <c r="F16" s="1006"/>
      <c r="G16" s="1006"/>
      <c r="H16" s="835"/>
      <c r="I16" s="836"/>
      <c r="J16" s="836"/>
      <c r="K16" s="836"/>
      <c r="L16" s="836"/>
      <c r="M16" s="837"/>
      <c r="N16" s="1010"/>
      <c r="O16" s="1011"/>
      <c r="P16" s="1011"/>
      <c r="Q16" s="1011"/>
      <c r="R16" s="1011"/>
      <c r="S16" s="1011"/>
      <c r="T16" s="1012"/>
      <c r="U16" s="1010"/>
      <c r="V16" s="1011"/>
      <c r="W16" s="1011"/>
      <c r="X16" s="1011"/>
      <c r="Y16" s="1011"/>
      <c r="Z16" s="1011"/>
      <c r="AA16" s="1011"/>
      <c r="AB16" s="1011"/>
      <c r="AC16" s="1011"/>
      <c r="AD16" s="1011"/>
      <c r="AE16" s="1011"/>
      <c r="AF16" s="1011"/>
      <c r="AG16" s="1011"/>
      <c r="AH16" s="1011"/>
      <c r="AI16" s="1011"/>
      <c r="AJ16" s="1012"/>
      <c r="AK16" s="812" t="str">
        <f t="shared" si="0"/>
        <v/>
      </c>
      <c r="AL16" s="813"/>
      <c r="AM16" s="814"/>
      <c r="AN16" s="815"/>
      <c r="AO16" s="815"/>
      <c r="AP16" s="246" t="s">
        <v>94</v>
      </c>
      <c r="AQ16" s="815"/>
      <c r="AR16" s="815"/>
      <c r="AS16" s="879"/>
      <c r="AT16" s="848" t="str">
        <f>IF(AND(AM16&lt;&gt;"",AQ16&lt;&gt;""),ROUNDDOWN(AM16*AQ16/1000000,2),"")</f>
        <v/>
      </c>
      <c r="AU16" s="849"/>
      <c r="AV16" s="850"/>
      <c r="AW16" s="845"/>
      <c r="AX16" s="846"/>
      <c r="AY16" s="847"/>
      <c r="AZ16" s="874" t="str">
        <f>IF(AT16&lt;&gt;"",AW16*AT16,"")</f>
        <v/>
      </c>
      <c r="BA16" s="875"/>
      <c r="BB16" s="875"/>
      <c r="BC16" s="876"/>
    </row>
    <row r="17" spans="1:55" s="36" customFormat="1" ht="30" customHeight="1">
      <c r="A17" s="1004"/>
      <c r="B17" s="1005"/>
      <c r="C17" s="1005"/>
      <c r="D17" s="1005"/>
      <c r="E17" s="1006"/>
      <c r="F17" s="1006"/>
      <c r="G17" s="1006"/>
      <c r="H17" s="835"/>
      <c r="I17" s="836"/>
      <c r="J17" s="836"/>
      <c r="K17" s="836"/>
      <c r="L17" s="836"/>
      <c r="M17" s="837"/>
      <c r="N17" s="1010"/>
      <c r="O17" s="1011"/>
      <c r="P17" s="1011"/>
      <c r="Q17" s="1011"/>
      <c r="R17" s="1011"/>
      <c r="S17" s="1011"/>
      <c r="T17" s="1012"/>
      <c r="U17" s="1010"/>
      <c r="V17" s="1011"/>
      <c r="W17" s="1011"/>
      <c r="X17" s="1011"/>
      <c r="Y17" s="1011"/>
      <c r="Z17" s="1011"/>
      <c r="AA17" s="1011"/>
      <c r="AB17" s="1011"/>
      <c r="AC17" s="1011"/>
      <c r="AD17" s="1011"/>
      <c r="AE17" s="1011"/>
      <c r="AF17" s="1011"/>
      <c r="AG17" s="1011"/>
      <c r="AH17" s="1011"/>
      <c r="AI17" s="1011"/>
      <c r="AJ17" s="1012"/>
      <c r="AK17" s="812" t="str">
        <f t="shared" si="0"/>
        <v/>
      </c>
      <c r="AL17" s="813"/>
      <c r="AM17" s="814"/>
      <c r="AN17" s="815"/>
      <c r="AO17" s="815"/>
      <c r="AP17" s="246" t="s">
        <v>94</v>
      </c>
      <c r="AQ17" s="815"/>
      <c r="AR17" s="815"/>
      <c r="AS17" s="879"/>
      <c r="AT17" s="848" t="str">
        <f>IF(AND(AM17&lt;&gt;"",AQ17&lt;&gt;""),ROUNDDOWN(AM17*AQ17/1000000,2),"")</f>
        <v/>
      </c>
      <c r="AU17" s="849"/>
      <c r="AV17" s="850"/>
      <c r="AW17" s="845"/>
      <c r="AX17" s="846"/>
      <c r="AY17" s="847"/>
      <c r="AZ17" s="874" t="str">
        <f>IF(AT17&lt;&gt;"",AW17*AT17,"")</f>
        <v/>
      </c>
      <c r="BA17" s="875"/>
      <c r="BB17" s="875"/>
      <c r="BC17" s="876"/>
    </row>
    <row r="18" spans="1:55" s="36" customFormat="1" ht="30" customHeight="1">
      <c r="A18" s="1013"/>
      <c r="B18" s="1014"/>
      <c r="C18" s="1014"/>
      <c r="D18" s="1014"/>
      <c r="E18" s="1015"/>
      <c r="F18" s="1015"/>
      <c r="G18" s="1015"/>
      <c r="H18" s="835"/>
      <c r="I18" s="836"/>
      <c r="J18" s="836"/>
      <c r="K18" s="836"/>
      <c r="L18" s="836"/>
      <c r="M18" s="837"/>
      <c r="N18" s="1010"/>
      <c r="O18" s="1011"/>
      <c r="P18" s="1011"/>
      <c r="Q18" s="1011"/>
      <c r="R18" s="1011"/>
      <c r="S18" s="1011"/>
      <c r="T18" s="1012"/>
      <c r="U18" s="1010"/>
      <c r="V18" s="1011"/>
      <c r="W18" s="1011"/>
      <c r="X18" s="1011"/>
      <c r="Y18" s="1011"/>
      <c r="Z18" s="1011"/>
      <c r="AA18" s="1011"/>
      <c r="AB18" s="1011"/>
      <c r="AC18" s="1011"/>
      <c r="AD18" s="1011"/>
      <c r="AE18" s="1011"/>
      <c r="AF18" s="1011"/>
      <c r="AG18" s="1011"/>
      <c r="AH18" s="1011"/>
      <c r="AI18" s="1011"/>
      <c r="AJ18" s="1012"/>
      <c r="AK18" s="929" t="str">
        <f t="shared" si="0"/>
        <v/>
      </c>
      <c r="AL18" s="930"/>
      <c r="AM18" s="877"/>
      <c r="AN18" s="878"/>
      <c r="AO18" s="878"/>
      <c r="AP18" s="247" t="s">
        <v>94</v>
      </c>
      <c r="AQ18" s="878"/>
      <c r="AR18" s="878"/>
      <c r="AS18" s="886"/>
      <c r="AT18" s="923" t="str">
        <f>IF(AND(AM18&lt;&gt;"",AQ18&lt;&gt;""),ROUNDDOWN(AM18*AQ18/1000000,2),"")</f>
        <v/>
      </c>
      <c r="AU18" s="924"/>
      <c r="AV18" s="925"/>
      <c r="AW18" s="887"/>
      <c r="AX18" s="888"/>
      <c r="AY18" s="889"/>
      <c r="AZ18" s="890" t="str">
        <f>IF(AT18&lt;&gt;"",AW18*AT18,"")</f>
        <v/>
      </c>
      <c r="BA18" s="891"/>
      <c r="BB18" s="891"/>
      <c r="BC18" s="892"/>
    </row>
    <row r="19" spans="1:55" s="36" customFormat="1" ht="30" customHeight="1">
      <c r="A19" s="1004"/>
      <c r="B19" s="1005"/>
      <c r="C19" s="1005"/>
      <c r="D19" s="1005"/>
      <c r="E19" s="1006"/>
      <c r="F19" s="1006"/>
      <c r="G19" s="1006"/>
      <c r="H19" s="835"/>
      <c r="I19" s="836"/>
      <c r="J19" s="836"/>
      <c r="K19" s="836"/>
      <c r="L19" s="836"/>
      <c r="M19" s="837"/>
      <c r="N19" s="1010"/>
      <c r="O19" s="1011"/>
      <c r="P19" s="1011"/>
      <c r="Q19" s="1011"/>
      <c r="R19" s="1011"/>
      <c r="S19" s="1011"/>
      <c r="T19" s="1012"/>
      <c r="U19" s="1010"/>
      <c r="V19" s="1011"/>
      <c r="W19" s="1011"/>
      <c r="X19" s="1011"/>
      <c r="Y19" s="1011"/>
      <c r="Z19" s="1011"/>
      <c r="AA19" s="1011"/>
      <c r="AB19" s="1011"/>
      <c r="AC19" s="1011"/>
      <c r="AD19" s="1011"/>
      <c r="AE19" s="1011"/>
      <c r="AF19" s="1011"/>
      <c r="AG19" s="1011"/>
      <c r="AH19" s="1011"/>
      <c r="AI19" s="1011"/>
      <c r="AJ19" s="1012"/>
      <c r="AK19" s="812" t="str">
        <f t="shared" si="0"/>
        <v/>
      </c>
      <c r="AL19" s="813"/>
      <c r="AM19" s="814"/>
      <c r="AN19" s="815"/>
      <c r="AO19" s="815"/>
      <c r="AP19" s="246" t="s">
        <v>94</v>
      </c>
      <c r="AQ19" s="815"/>
      <c r="AR19" s="815"/>
      <c r="AS19" s="879"/>
      <c r="AT19" s="848" t="str">
        <f t="shared" ref="AT19:AT28" si="1">IF(AND(AM19&lt;&gt;"",AQ19&lt;&gt;""),ROUNDDOWN(AM19*AQ19/1000000,2),"")</f>
        <v/>
      </c>
      <c r="AU19" s="849"/>
      <c r="AV19" s="850"/>
      <c r="AW19" s="845"/>
      <c r="AX19" s="846"/>
      <c r="AY19" s="847"/>
      <c r="AZ19" s="874" t="str">
        <f t="shared" ref="AZ19:AZ28" si="2">IF(AT19&lt;&gt;"",AW19*AT19,"")</f>
        <v/>
      </c>
      <c r="BA19" s="875"/>
      <c r="BB19" s="875"/>
      <c r="BC19" s="876"/>
    </row>
    <row r="20" spans="1:55" s="36" customFormat="1" ht="30" customHeight="1">
      <c r="A20" s="1004"/>
      <c r="B20" s="1005"/>
      <c r="C20" s="1005"/>
      <c r="D20" s="1005"/>
      <c r="E20" s="1006"/>
      <c r="F20" s="1006"/>
      <c r="G20" s="1006"/>
      <c r="H20" s="835"/>
      <c r="I20" s="836"/>
      <c r="J20" s="836"/>
      <c r="K20" s="836"/>
      <c r="L20" s="836"/>
      <c r="M20" s="837"/>
      <c r="N20" s="1010"/>
      <c r="O20" s="1011"/>
      <c r="P20" s="1011"/>
      <c r="Q20" s="1011"/>
      <c r="R20" s="1011"/>
      <c r="S20" s="1011"/>
      <c r="T20" s="1012"/>
      <c r="U20" s="1010"/>
      <c r="V20" s="1011"/>
      <c r="W20" s="1011"/>
      <c r="X20" s="1011"/>
      <c r="Y20" s="1011"/>
      <c r="Z20" s="1011"/>
      <c r="AA20" s="1011"/>
      <c r="AB20" s="1011"/>
      <c r="AC20" s="1011"/>
      <c r="AD20" s="1011"/>
      <c r="AE20" s="1011"/>
      <c r="AF20" s="1011"/>
      <c r="AG20" s="1011"/>
      <c r="AH20" s="1011"/>
      <c r="AI20" s="1011"/>
      <c r="AJ20" s="1012"/>
      <c r="AK20" s="812" t="str">
        <f t="shared" si="0"/>
        <v/>
      </c>
      <c r="AL20" s="813"/>
      <c r="AM20" s="814"/>
      <c r="AN20" s="815"/>
      <c r="AO20" s="815"/>
      <c r="AP20" s="246" t="s">
        <v>94</v>
      </c>
      <c r="AQ20" s="815"/>
      <c r="AR20" s="815"/>
      <c r="AS20" s="879"/>
      <c r="AT20" s="848" t="str">
        <f t="shared" si="1"/>
        <v/>
      </c>
      <c r="AU20" s="849"/>
      <c r="AV20" s="850"/>
      <c r="AW20" s="845"/>
      <c r="AX20" s="846"/>
      <c r="AY20" s="847"/>
      <c r="AZ20" s="874" t="str">
        <f t="shared" si="2"/>
        <v/>
      </c>
      <c r="BA20" s="875"/>
      <c r="BB20" s="875"/>
      <c r="BC20" s="876"/>
    </row>
    <row r="21" spans="1:55" s="36" customFormat="1" ht="30" customHeight="1">
      <c r="A21" s="1004"/>
      <c r="B21" s="1005"/>
      <c r="C21" s="1005"/>
      <c r="D21" s="1005"/>
      <c r="E21" s="1006"/>
      <c r="F21" s="1006"/>
      <c r="G21" s="1006"/>
      <c r="H21" s="835"/>
      <c r="I21" s="836"/>
      <c r="J21" s="836"/>
      <c r="K21" s="836"/>
      <c r="L21" s="836"/>
      <c r="M21" s="837"/>
      <c r="N21" s="1010"/>
      <c r="O21" s="1011"/>
      <c r="P21" s="1011"/>
      <c r="Q21" s="1011"/>
      <c r="R21" s="1011"/>
      <c r="S21" s="1011"/>
      <c r="T21" s="1012"/>
      <c r="U21" s="1010"/>
      <c r="V21" s="1011"/>
      <c r="W21" s="1011"/>
      <c r="X21" s="1011"/>
      <c r="Y21" s="1011"/>
      <c r="Z21" s="1011"/>
      <c r="AA21" s="1011"/>
      <c r="AB21" s="1011"/>
      <c r="AC21" s="1011"/>
      <c r="AD21" s="1011"/>
      <c r="AE21" s="1011"/>
      <c r="AF21" s="1011"/>
      <c r="AG21" s="1011"/>
      <c r="AH21" s="1011"/>
      <c r="AI21" s="1011"/>
      <c r="AJ21" s="1012"/>
      <c r="AK21" s="812" t="str">
        <f t="shared" si="0"/>
        <v/>
      </c>
      <c r="AL21" s="813"/>
      <c r="AM21" s="814"/>
      <c r="AN21" s="815"/>
      <c r="AO21" s="815"/>
      <c r="AP21" s="246" t="s">
        <v>94</v>
      </c>
      <c r="AQ21" s="815"/>
      <c r="AR21" s="815"/>
      <c r="AS21" s="879"/>
      <c r="AT21" s="848" t="str">
        <f t="shared" si="1"/>
        <v/>
      </c>
      <c r="AU21" s="849"/>
      <c r="AV21" s="850"/>
      <c r="AW21" s="845"/>
      <c r="AX21" s="846"/>
      <c r="AY21" s="847"/>
      <c r="AZ21" s="874" t="str">
        <f t="shared" si="2"/>
        <v/>
      </c>
      <c r="BA21" s="875"/>
      <c r="BB21" s="875"/>
      <c r="BC21" s="876"/>
    </row>
    <row r="22" spans="1:55" s="36" customFormat="1" ht="30" customHeight="1">
      <c r="A22" s="1004"/>
      <c r="B22" s="1005"/>
      <c r="C22" s="1005"/>
      <c r="D22" s="1005"/>
      <c r="E22" s="1006"/>
      <c r="F22" s="1006"/>
      <c r="G22" s="1006"/>
      <c r="H22" s="835"/>
      <c r="I22" s="836"/>
      <c r="J22" s="836"/>
      <c r="K22" s="836"/>
      <c r="L22" s="836"/>
      <c r="M22" s="837"/>
      <c r="N22" s="1010"/>
      <c r="O22" s="1011"/>
      <c r="P22" s="1011"/>
      <c r="Q22" s="1011"/>
      <c r="R22" s="1011"/>
      <c r="S22" s="1011"/>
      <c r="T22" s="1012"/>
      <c r="U22" s="1010"/>
      <c r="V22" s="1011"/>
      <c r="W22" s="1011"/>
      <c r="X22" s="1011"/>
      <c r="Y22" s="1011"/>
      <c r="Z22" s="1011"/>
      <c r="AA22" s="1011"/>
      <c r="AB22" s="1011"/>
      <c r="AC22" s="1011"/>
      <c r="AD22" s="1011"/>
      <c r="AE22" s="1011"/>
      <c r="AF22" s="1011"/>
      <c r="AG22" s="1011"/>
      <c r="AH22" s="1011"/>
      <c r="AI22" s="1011"/>
      <c r="AJ22" s="1012"/>
      <c r="AK22" s="812" t="str">
        <f t="shared" si="0"/>
        <v/>
      </c>
      <c r="AL22" s="813"/>
      <c r="AM22" s="814"/>
      <c r="AN22" s="815"/>
      <c r="AO22" s="815"/>
      <c r="AP22" s="246" t="s">
        <v>94</v>
      </c>
      <c r="AQ22" s="815"/>
      <c r="AR22" s="815"/>
      <c r="AS22" s="879"/>
      <c r="AT22" s="848" t="str">
        <f t="shared" si="1"/>
        <v/>
      </c>
      <c r="AU22" s="849"/>
      <c r="AV22" s="850"/>
      <c r="AW22" s="845"/>
      <c r="AX22" s="846"/>
      <c r="AY22" s="847"/>
      <c r="AZ22" s="874" t="str">
        <f t="shared" si="2"/>
        <v/>
      </c>
      <c r="BA22" s="875"/>
      <c r="BB22" s="875"/>
      <c r="BC22" s="876"/>
    </row>
    <row r="23" spans="1:55" s="36" customFormat="1" ht="30" customHeight="1">
      <c r="A23" s="1004"/>
      <c r="B23" s="1005"/>
      <c r="C23" s="1005"/>
      <c r="D23" s="1005"/>
      <c r="E23" s="1006"/>
      <c r="F23" s="1006"/>
      <c r="G23" s="1006"/>
      <c r="H23" s="835"/>
      <c r="I23" s="836"/>
      <c r="J23" s="836"/>
      <c r="K23" s="836"/>
      <c r="L23" s="836"/>
      <c r="M23" s="837"/>
      <c r="N23" s="1010"/>
      <c r="O23" s="1011"/>
      <c r="P23" s="1011"/>
      <c r="Q23" s="1011"/>
      <c r="R23" s="1011"/>
      <c r="S23" s="1011"/>
      <c r="T23" s="1012"/>
      <c r="U23" s="1010"/>
      <c r="V23" s="1011"/>
      <c r="W23" s="1011"/>
      <c r="X23" s="1011"/>
      <c r="Y23" s="1011"/>
      <c r="Z23" s="1011"/>
      <c r="AA23" s="1011"/>
      <c r="AB23" s="1011"/>
      <c r="AC23" s="1011"/>
      <c r="AD23" s="1011"/>
      <c r="AE23" s="1011"/>
      <c r="AF23" s="1011"/>
      <c r="AG23" s="1011"/>
      <c r="AH23" s="1011"/>
      <c r="AI23" s="1011"/>
      <c r="AJ23" s="1012"/>
      <c r="AK23" s="812" t="str">
        <f t="shared" si="0"/>
        <v/>
      </c>
      <c r="AL23" s="813"/>
      <c r="AM23" s="814"/>
      <c r="AN23" s="815"/>
      <c r="AO23" s="815"/>
      <c r="AP23" s="246" t="s">
        <v>94</v>
      </c>
      <c r="AQ23" s="815"/>
      <c r="AR23" s="815"/>
      <c r="AS23" s="879"/>
      <c r="AT23" s="848" t="str">
        <f t="shared" si="1"/>
        <v/>
      </c>
      <c r="AU23" s="849"/>
      <c r="AV23" s="850"/>
      <c r="AW23" s="845"/>
      <c r="AX23" s="846"/>
      <c r="AY23" s="847"/>
      <c r="AZ23" s="874" t="str">
        <f t="shared" si="2"/>
        <v/>
      </c>
      <c r="BA23" s="875"/>
      <c r="BB23" s="875"/>
      <c r="BC23" s="876"/>
    </row>
    <row r="24" spans="1:55" s="36" customFormat="1" ht="30" customHeight="1">
      <c r="A24" s="1004"/>
      <c r="B24" s="1005"/>
      <c r="C24" s="1005"/>
      <c r="D24" s="1005"/>
      <c r="E24" s="1006"/>
      <c r="F24" s="1006"/>
      <c r="G24" s="1006"/>
      <c r="H24" s="835"/>
      <c r="I24" s="836"/>
      <c r="J24" s="836"/>
      <c r="K24" s="836"/>
      <c r="L24" s="836"/>
      <c r="M24" s="837"/>
      <c r="N24" s="1010"/>
      <c r="O24" s="1011"/>
      <c r="P24" s="1011"/>
      <c r="Q24" s="1011"/>
      <c r="R24" s="1011"/>
      <c r="S24" s="1011"/>
      <c r="T24" s="1012"/>
      <c r="U24" s="1010"/>
      <c r="V24" s="1011"/>
      <c r="W24" s="1011"/>
      <c r="X24" s="1011"/>
      <c r="Y24" s="1011"/>
      <c r="Z24" s="1011"/>
      <c r="AA24" s="1011"/>
      <c r="AB24" s="1011"/>
      <c r="AC24" s="1011"/>
      <c r="AD24" s="1011"/>
      <c r="AE24" s="1011"/>
      <c r="AF24" s="1011"/>
      <c r="AG24" s="1011"/>
      <c r="AH24" s="1011"/>
      <c r="AI24" s="1011"/>
      <c r="AJ24" s="1012"/>
      <c r="AK24" s="812" t="str">
        <f t="shared" si="0"/>
        <v/>
      </c>
      <c r="AL24" s="813"/>
      <c r="AM24" s="814"/>
      <c r="AN24" s="815"/>
      <c r="AO24" s="815"/>
      <c r="AP24" s="246" t="s">
        <v>94</v>
      </c>
      <c r="AQ24" s="815"/>
      <c r="AR24" s="815"/>
      <c r="AS24" s="879"/>
      <c r="AT24" s="848" t="str">
        <f t="shared" si="1"/>
        <v/>
      </c>
      <c r="AU24" s="849"/>
      <c r="AV24" s="850"/>
      <c r="AW24" s="845"/>
      <c r="AX24" s="846"/>
      <c r="AY24" s="847"/>
      <c r="AZ24" s="874" t="str">
        <f t="shared" si="2"/>
        <v/>
      </c>
      <c r="BA24" s="875"/>
      <c r="BB24" s="875"/>
      <c r="BC24" s="876"/>
    </row>
    <row r="25" spans="1:55" s="36" customFormat="1" ht="30" customHeight="1">
      <c r="A25" s="1004"/>
      <c r="B25" s="1005"/>
      <c r="C25" s="1005"/>
      <c r="D25" s="1005"/>
      <c r="E25" s="1006"/>
      <c r="F25" s="1006"/>
      <c r="G25" s="1006"/>
      <c r="H25" s="835"/>
      <c r="I25" s="836"/>
      <c r="J25" s="836"/>
      <c r="K25" s="836"/>
      <c r="L25" s="836"/>
      <c r="M25" s="837"/>
      <c r="N25" s="1010"/>
      <c r="O25" s="1011"/>
      <c r="P25" s="1011"/>
      <c r="Q25" s="1011"/>
      <c r="R25" s="1011"/>
      <c r="S25" s="1011"/>
      <c r="T25" s="1012"/>
      <c r="U25" s="1010"/>
      <c r="V25" s="1011"/>
      <c r="W25" s="1011"/>
      <c r="X25" s="1011"/>
      <c r="Y25" s="1011"/>
      <c r="Z25" s="1011"/>
      <c r="AA25" s="1011"/>
      <c r="AB25" s="1011"/>
      <c r="AC25" s="1011"/>
      <c r="AD25" s="1011"/>
      <c r="AE25" s="1011"/>
      <c r="AF25" s="1011"/>
      <c r="AG25" s="1011"/>
      <c r="AH25" s="1011"/>
      <c r="AI25" s="1011"/>
      <c r="AJ25" s="1012"/>
      <c r="AK25" s="812" t="str">
        <f t="shared" si="0"/>
        <v/>
      </c>
      <c r="AL25" s="813"/>
      <c r="AM25" s="814"/>
      <c r="AN25" s="815"/>
      <c r="AO25" s="815"/>
      <c r="AP25" s="246" t="s">
        <v>94</v>
      </c>
      <c r="AQ25" s="815"/>
      <c r="AR25" s="815"/>
      <c r="AS25" s="879"/>
      <c r="AT25" s="848" t="str">
        <f t="shared" si="1"/>
        <v/>
      </c>
      <c r="AU25" s="849"/>
      <c r="AV25" s="850"/>
      <c r="AW25" s="845"/>
      <c r="AX25" s="846"/>
      <c r="AY25" s="847"/>
      <c r="AZ25" s="874" t="str">
        <f t="shared" si="2"/>
        <v/>
      </c>
      <c r="BA25" s="875"/>
      <c r="BB25" s="875"/>
      <c r="BC25" s="876"/>
    </row>
    <row r="26" spans="1:55" s="36" customFormat="1" ht="30" customHeight="1">
      <c r="A26" s="1004"/>
      <c r="B26" s="1005"/>
      <c r="C26" s="1005"/>
      <c r="D26" s="1005"/>
      <c r="E26" s="1006"/>
      <c r="F26" s="1006"/>
      <c r="G26" s="1006"/>
      <c r="H26" s="835"/>
      <c r="I26" s="836"/>
      <c r="J26" s="836"/>
      <c r="K26" s="836"/>
      <c r="L26" s="836"/>
      <c r="M26" s="837"/>
      <c r="N26" s="1010"/>
      <c r="O26" s="1011"/>
      <c r="P26" s="1011"/>
      <c r="Q26" s="1011"/>
      <c r="R26" s="1011"/>
      <c r="S26" s="1011"/>
      <c r="T26" s="1012"/>
      <c r="U26" s="1010"/>
      <c r="V26" s="1011"/>
      <c r="W26" s="1011"/>
      <c r="X26" s="1011"/>
      <c r="Y26" s="1011"/>
      <c r="Z26" s="1011"/>
      <c r="AA26" s="1011"/>
      <c r="AB26" s="1011"/>
      <c r="AC26" s="1011"/>
      <c r="AD26" s="1011"/>
      <c r="AE26" s="1011"/>
      <c r="AF26" s="1011"/>
      <c r="AG26" s="1011"/>
      <c r="AH26" s="1011"/>
      <c r="AI26" s="1011"/>
      <c r="AJ26" s="1012"/>
      <c r="AK26" s="812" t="str">
        <f t="shared" si="0"/>
        <v/>
      </c>
      <c r="AL26" s="813"/>
      <c r="AM26" s="814"/>
      <c r="AN26" s="815"/>
      <c r="AO26" s="815"/>
      <c r="AP26" s="246" t="s">
        <v>94</v>
      </c>
      <c r="AQ26" s="815"/>
      <c r="AR26" s="815"/>
      <c r="AS26" s="879"/>
      <c r="AT26" s="848" t="str">
        <f t="shared" si="1"/>
        <v/>
      </c>
      <c r="AU26" s="849"/>
      <c r="AV26" s="850"/>
      <c r="AW26" s="845"/>
      <c r="AX26" s="846"/>
      <c r="AY26" s="847"/>
      <c r="AZ26" s="874" t="str">
        <f t="shared" si="2"/>
        <v/>
      </c>
      <c r="BA26" s="875"/>
      <c r="BB26" s="875"/>
      <c r="BC26" s="876"/>
    </row>
    <row r="27" spans="1:55" s="36" customFormat="1" ht="30" customHeight="1">
      <c r="A27" s="1004"/>
      <c r="B27" s="1005"/>
      <c r="C27" s="1005"/>
      <c r="D27" s="1005"/>
      <c r="E27" s="1006"/>
      <c r="F27" s="1006"/>
      <c r="G27" s="1006"/>
      <c r="H27" s="835"/>
      <c r="I27" s="836"/>
      <c r="J27" s="836"/>
      <c r="K27" s="836"/>
      <c r="L27" s="836"/>
      <c r="M27" s="837"/>
      <c r="N27" s="1010"/>
      <c r="O27" s="1011"/>
      <c r="P27" s="1011"/>
      <c r="Q27" s="1011"/>
      <c r="R27" s="1011"/>
      <c r="S27" s="1011"/>
      <c r="T27" s="1012"/>
      <c r="U27" s="1010"/>
      <c r="V27" s="1011"/>
      <c r="W27" s="1011"/>
      <c r="X27" s="1011"/>
      <c r="Y27" s="1011"/>
      <c r="Z27" s="1011"/>
      <c r="AA27" s="1011"/>
      <c r="AB27" s="1011"/>
      <c r="AC27" s="1011"/>
      <c r="AD27" s="1011"/>
      <c r="AE27" s="1011"/>
      <c r="AF27" s="1011"/>
      <c r="AG27" s="1011"/>
      <c r="AH27" s="1011"/>
      <c r="AI27" s="1011"/>
      <c r="AJ27" s="1012"/>
      <c r="AK27" s="812" t="str">
        <f t="shared" si="0"/>
        <v/>
      </c>
      <c r="AL27" s="813"/>
      <c r="AM27" s="814"/>
      <c r="AN27" s="815"/>
      <c r="AO27" s="815"/>
      <c r="AP27" s="246" t="s">
        <v>94</v>
      </c>
      <c r="AQ27" s="815"/>
      <c r="AR27" s="815"/>
      <c r="AS27" s="879"/>
      <c r="AT27" s="848" t="str">
        <f t="shared" si="1"/>
        <v/>
      </c>
      <c r="AU27" s="849"/>
      <c r="AV27" s="850"/>
      <c r="AW27" s="845"/>
      <c r="AX27" s="846"/>
      <c r="AY27" s="847"/>
      <c r="AZ27" s="874" t="str">
        <f t="shared" si="2"/>
        <v/>
      </c>
      <c r="BA27" s="875"/>
      <c r="BB27" s="875"/>
      <c r="BC27" s="876"/>
    </row>
    <row r="28" spans="1:55" s="36" customFormat="1" ht="30" customHeight="1" thickBot="1">
      <c r="A28" s="1004"/>
      <c r="B28" s="1005"/>
      <c r="C28" s="1005"/>
      <c r="D28" s="1005"/>
      <c r="E28" s="1006"/>
      <c r="F28" s="1006"/>
      <c r="G28" s="1006"/>
      <c r="H28" s="835"/>
      <c r="I28" s="836"/>
      <c r="J28" s="836"/>
      <c r="K28" s="836"/>
      <c r="L28" s="836"/>
      <c r="M28" s="837"/>
      <c r="N28" s="1007"/>
      <c r="O28" s="1008"/>
      <c r="P28" s="1008"/>
      <c r="Q28" s="1008"/>
      <c r="R28" s="1008"/>
      <c r="S28" s="1008"/>
      <c r="T28" s="1009"/>
      <c r="U28" s="1007"/>
      <c r="V28" s="1008"/>
      <c r="W28" s="1008"/>
      <c r="X28" s="1008"/>
      <c r="Y28" s="1008"/>
      <c r="Z28" s="1008"/>
      <c r="AA28" s="1008"/>
      <c r="AB28" s="1008"/>
      <c r="AC28" s="1008"/>
      <c r="AD28" s="1008"/>
      <c r="AE28" s="1008"/>
      <c r="AF28" s="1008"/>
      <c r="AG28" s="1008"/>
      <c r="AH28" s="1008"/>
      <c r="AI28" s="1008"/>
      <c r="AJ28" s="1009"/>
      <c r="AK28" s="812" t="str">
        <f t="shared" si="0"/>
        <v/>
      </c>
      <c r="AL28" s="813"/>
      <c r="AM28" s="814"/>
      <c r="AN28" s="815"/>
      <c r="AO28" s="815"/>
      <c r="AP28" s="246" t="s">
        <v>94</v>
      </c>
      <c r="AQ28" s="815"/>
      <c r="AR28" s="815"/>
      <c r="AS28" s="879"/>
      <c r="AT28" s="848" t="str">
        <f t="shared" si="1"/>
        <v/>
      </c>
      <c r="AU28" s="849"/>
      <c r="AV28" s="850"/>
      <c r="AW28" s="845"/>
      <c r="AX28" s="846"/>
      <c r="AY28" s="847"/>
      <c r="AZ28" s="874" t="str">
        <f t="shared" si="2"/>
        <v/>
      </c>
      <c r="BA28" s="875"/>
      <c r="BB28" s="875"/>
      <c r="BC28" s="876"/>
    </row>
    <row r="29" spans="1:55" ht="30" customHeight="1" thickTop="1" thickBot="1">
      <c r="A29" s="920" t="s">
        <v>15</v>
      </c>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2"/>
      <c r="AW29" s="880">
        <f>SUM(AW14:AY28)</f>
        <v>0</v>
      </c>
      <c r="AX29" s="881"/>
      <c r="AY29" s="882"/>
      <c r="AZ29" s="883">
        <f>SUM(AZ14:BC28)</f>
        <v>0</v>
      </c>
      <c r="BA29" s="884"/>
      <c r="BB29" s="884"/>
      <c r="BC29" s="885"/>
    </row>
    <row r="30" spans="1:55" s="12" customFormat="1" ht="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164</v>
      </c>
      <c r="B31" s="143"/>
      <c r="C31" s="143"/>
      <c r="D31" s="143"/>
      <c r="E31" s="143"/>
      <c r="F31" s="143"/>
      <c r="G31" s="143"/>
      <c r="H31" s="143"/>
      <c r="I31" s="143"/>
      <c r="J31" s="143"/>
      <c r="K31" s="143"/>
      <c r="L31" s="143"/>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3"/>
      <c r="AQ31" s="143"/>
      <c r="AR31" s="143"/>
      <c r="AS31" s="143"/>
      <c r="AT31" s="143"/>
      <c r="AU31" s="143"/>
      <c r="AV31" s="42"/>
      <c r="AW31" s="144"/>
      <c r="AX31" s="144"/>
    </row>
    <row r="32" spans="1:55" s="25" customFormat="1" ht="52.5" customHeight="1" thickBot="1">
      <c r="A32" s="988" t="s">
        <v>91</v>
      </c>
      <c r="B32" s="989"/>
      <c r="C32" s="989"/>
      <c r="D32" s="990"/>
      <c r="E32" s="991" t="s">
        <v>81</v>
      </c>
      <c r="F32" s="989"/>
      <c r="G32" s="989"/>
      <c r="H32" s="989"/>
      <c r="I32" s="680" t="s">
        <v>110</v>
      </c>
      <c r="J32" s="681"/>
      <c r="K32" s="681"/>
      <c r="L32" s="681"/>
      <c r="M32" s="681"/>
      <c r="N32" s="681"/>
      <c r="O32" s="681"/>
      <c r="P32" s="726"/>
      <c r="Q32" s="979" t="s">
        <v>89</v>
      </c>
      <c r="R32" s="992"/>
      <c r="S32" s="980" t="s">
        <v>109</v>
      </c>
      <c r="T32" s="980"/>
      <c r="U32" s="980"/>
      <c r="V32" s="980"/>
      <c r="W32" s="980"/>
      <c r="X32" s="980"/>
      <c r="Y32" s="981"/>
      <c r="Z32" s="680" t="s">
        <v>126</v>
      </c>
      <c r="AA32" s="681"/>
      <c r="AB32" s="681"/>
      <c r="AC32" s="681"/>
      <c r="AD32" s="681"/>
      <c r="AE32" s="681"/>
      <c r="AF32" s="681"/>
      <c r="AG32" s="681"/>
      <c r="AH32" s="681"/>
      <c r="AI32" s="681"/>
      <c r="AJ32" s="681"/>
      <c r="AK32" s="681"/>
      <c r="AL32" s="681"/>
      <c r="AM32" s="681"/>
      <c r="AN32" s="729"/>
      <c r="AO32" s="680" t="s">
        <v>127</v>
      </c>
      <c r="AP32" s="681"/>
      <c r="AQ32" s="681"/>
      <c r="AR32" s="681"/>
      <c r="AS32" s="681"/>
      <c r="AT32" s="681"/>
      <c r="AU32" s="681"/>
      <c r="AV32" s="681"/>
      <c r="AW32" s="681"/>
      <c r="AX32" s="681"/>
      <c r="AY32" s="681"/>
      <c r="AZ32" s="681"/>
      <c r="BA32" s="681"/>
      <c r="BB32" s="681"/>
      <c r="BC32" s="682"/>
    </row>
    <row r="33" spans="1:59" s="25" customFormat="1" ht="41.25" customHeight="1" thickTop="1" thickBot="1">
      <c r="A33" s="955" t="s">
        <v>101</v>
      </c>
      <c r="B33" s="996"/>
      <c r="C33" s="996"/>
      <c r="D33" s="668"/>
      <c r="E33" s="997" t="s">
        <v>165</v>
      </c>
      <c r="F33" s="998"/>
      <c r="G33" s="998"/>
      <c r="H33" s="998"/>
      <c r="I33" s="999">
        <f>IF($AZ$29="","",SUMIF($AK$14:$AL$28,$E33,$AZ$14:$BC$28))</f>
        <v>0</v>
      </c>
      <c r="J33" s="1000"/>
      <c r="K33" s="1000"/>
      <c r="L33" s="1000"/>
      <c r="M33" s="1000"/>
      <c r="N33" s="1000"/>
      <c r="O33" s="1000"/>
      <c r="P33" s="200" t="s">
        <v>84</v>
      </c>
      <c r="Q33" s="1001" t="s">
        <v>89</v>
      </c>
      <c r="R33" s="1002"/>
      <c r="S33" s="1003">
        <v>30000</v>
      </c>
      <c r="T33" s="1003"/>
      <c r="U33" s="1003"/>
      <c r="V33" s="1003"/>
      <c r="W33" s="1003"/>
      <c r="X33" s="1003"/>
      <c r="Y33" s="149" t="s">
        <v>0</v>
      </c>
      <c r="Z33" s="993">
        <f>IF(I33="0","",I33*S33)</f>
        <v>0</v>
      </c>
      <c r="AA33" s="994"/>
      <c r="AB33" s="994"/>
      <c r="AC33" s="994"/>
      <c r="AD33" s="994"/>
      <c r="AE33" s="994"/>
      <c r="AF33" s="994"/>
      <c r="AG33" s="994"/>
      <c r="AH33" s="994"/>
      <c r="AI33" s="994"/>
      <c r="AJ33" s="994"/>
      <c r="AK33" s="994"/>
      <c r="AL33" s="994"/>
      <c r="AM33" s="994"/>
      <c r="AN33" s="157" t="s">
        <v>0</v>
      </c>
      <c r="AO33" s="940">
        <f>SUM(Z33:AM33)</f>
        <v>0</v>
      </c>
      <c r="AP33" s="995"/>
      <c r="AQ33" s="995"/>
      <c r="AR33" s="995"/>
      <c r="AS33" s="995"/>
      <c r="AT33" s="995"/>
      <c r="AU33" s="995"/>
      <c r="AV33" s="995"/>
      <c r="AW33" s="995"/>
      <c r="AX33" s="995"/>
      <c r="AY33" s="995"/>
      <c r="AZ33" s="995"/>
      <c r="BA33" s="995"/>
      <c r="BB33" s="995"/>
      <c r="BC33" s="228" t="s">
        <v>0</v>
      </c>
    </row>
    <row r="34" spans="1:59" s="25" customFormat="1" ht="41.25" customHeight="1" thickTop="1" thickBot="1">
      <c r="A34" s="783" t="s">
        <v>90</v>
      </c>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933">
        <f>AO33</f>
        <v>0</v>
      </c>
      <c r="AP34" s="934"/>
      <c r="AQ34" s="934"/>
      <c r="AR34" s="934"/>
      <c r="AS34" s="934"/>
      <c r="AT34" s="934"/>
      <c r="AU34" s="934"/>
      <c r="AV34" s="934"/>
      <c r="AW34" s="934"/>
      <c r="AX34" s="934"/>
      <c r="AY34" s="934"/>
      <c r="AZ34" s="934"/>
      <c r="BA34" s="934"/>
      <c r="BB34" s="934"/>
      <c r="BC34" s="188"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27"/>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27"/>
    </row>
    <row r="152" spans="1:1">
      <c r="A152" s="333">
        <f>SUM(AO34)</f>
        <v>0</v>
      </c>
    </row>
  </sheetData>
  <sheetProtection algorithmName="SHA-512" hashValue="ADW7QTOunnYzs4cqcV5v37l77AqZXp+d70OZLvG/TNXxtm5ZxUO1VvnAwJLmsQRu3Sh4xE6EL5jO1vp1UkRFvQ==" saltValue="xzUjy6cL/QFaYiKjm3fMDg=="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62" priority="16" stopIfTrue="1">
      <formula>AND($AK14&lt;&gt;"",$AK14&lt;&gt;"G1")</formula>
    </cfRule>
  </conditionalFormatting>
  <conditionalFormatting sqref="AM10:AS10">
    <cfRule type="expression" dxfId="61" priority="15">
      <formula>AND(COUNTA($H$14:$M$28)&gt;0,$AM$10="□")</formula>
    </cfRule>
  </conditionalFormatting>
  <conditionalFormatting sqref="H15:M15">
    <cfRule type="expression" dxfId="60" priority="14">
      <formula>AND($AK15&lt;&gt;"",$AK15&lt;&gt;"G1")</formula>
    </cfRule>
  </conditionalFormatting>
  <conditionalFormatting sqref="H16:M16">
    <cfRule type="expression" dxfId="59" priority="13">
      <formula>AND($AK16&lt;&gt;"",$AK16&lt;&gt;"G1")</formula>
    </cfRule>
  </conditionalFormatting>
  <conditionalFormatting sqref="H17:M17">
    <cfRule type="expression" dxfId="58" priority="12">
      <formula>AND($AK17&lt;&gt;"",$AK17&lt;&gt;"G1")</formula>
    </cfRule>
  </conditionalFormatting>
  <conditionalFormatting sqref="H18:M18">
    <cfRule type="expression" dxfId="57" priority="11">
      <formula>AND($AK18&lt;&gt;"",$AK18&lt;&gt;"G1")</formula>
    </cfRule>
  </conditionalFormatting>
  <conditionalFormatting sqref="H19:M19">
    <cfRule type="expression" dxfId="56" priority="10">
      <formula>AND($AK19&lt;&gt;"",$AK19&lt;&gt;"G1")</formula>
    </cfRule>
  </conditionalFormatting>
  <conditionalFormatting sqref="H20:M20">
    <cfRule type="expression" dxfId="55" priority="9">
      <formula>AND($AK20&lt;&gt;"",$AK20&lt;&gt;"G1")</formula>
    </cfRule>
  </conditionalFormatting>
  <conditionalFormatting sqref="H21:M21">
    <cfRule type="expression" dxfId="54" priority="8">
      <formula>AND($AK21&lt;&gt;"",$AK21&lt;&gt;"G1")</formula>
    </cfRule>
  </conditionalFormatting>
  <conditionalFormatting sqref="H22:M22">
    <cfRule type="expression" dxfId="53" priority="7">
      <formula>AND($AK22&lt;&gt;"",$AK22&lt;&gt;"G1")</formula>
    </cfRule>
  </conditionalFormatting>
  <conditionalFormatting sqref="H23:M23">
    <cfRule type="expression" dxfId="52" priority="6">
      <formula>AND($AK23&lt;&gt;"",$AK23&lt;&gt;"G1")</formula>
    </cfRule>
  </conditionalFormatting>
  <conditionalFormatting sqref="H24:M24">
    <cfRule type="expression" dxfId="51" priority="5">
      <formula>AND($AK24&lt;&gt;"",$AK24&lt;&gt;"G1")</formula>
    </cfRule>
  </conditionalFormatting>
  <conditionalFormatting sqref="H25:M25">
    <cfRule type="expression" dxfId="50" priority="4">
      <formula>AND($AK25&lt;&gt;"",$AK25&lt;&gt;"G1")</formula>
    </cfRule>
  </conditionalFormatting>
  <conditionalFormatting sqref="H26:M26">
    <cfRule type="expression" dxfId="49" priority="3">
      <formula>AND($AK26&lt;&gt;"",$AK26&lt;&gt;"G1")</formula>
    </cfRule>
  </conditionalFormatting>
  <conditionalFormatting sqref="H27:M27">
    <cfRule type="expression" dxfId="48" priority="2">
      <formula>AND($AK27&lt;&gt;"",$AK27&lt;&gt;"G1")</formula>
    </cfRule>
  </conditionalFormatting>
  <conditionalFormatting sqref="H28:M28">
    <cfRule type="expression" dxfId="47"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CF40" sqref="CF4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9" ht="18.75" customHeight="1">
      <c r="A1" s="47" t="s">
        <v>232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9"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22" t="s">
        <v>68</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622"/>
      <c r="BC3" s="622"/>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37.25" customHeight="1">
      <c r="A5" s="329" t="s">
        <v>107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4"/>
      <c r="AV5" s="4"/>
      <c r="AW5" s="4"/>
      <c r="AX5" s="4"/>
      <c r="AY5" s="4"/>
      <c r="AZ5" s="4"/>
      <c r="BA5" s="4"/>
      <c r="BB5" s="4"/>
      <c r="BC5" s="4"/>
    </row>
    <row r="6" spans="1:59" ht="21" customHeight="1">
      <c r="A6" s="270"/>
      <c r="B6" s="271"/>
      <c r="C6" s="259" t="s">
        <v>183</v>
      </c>
      <c r="D6" s="32"/>
      <c r="E6" s="32"/>
      <c r="F6" s="32"/>
      <c r="G6" s="268"/>
      <c r="H6" s="269"/>
      <c r="I6" s="259" t="s">
        <v>284</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41" customHeight="1">
      <c r="A7" s="330" t="s">
        <v>287</v>
      </c>
      <c r="B7" s="49"/>
      <c r="C7" s="49"/>
      <c r="D7" s="140"/>
      <c r="E7" s="140"/>
      <c r="F7" s="140"/>
      <c r="G7" s="140"/>
      <c r="H7" s="140"/>
      <c r="I7" s="140"/>
      <c r="J7" s="140"/>
      <c r="K7" s="140"/>
      <c r="L7" s="140"/>
      <c r="M7" s="140"/>
      <c r="N7" s="140"/>
      <c r="O7" s="140"/>
      <c r="P7" s="140"/>
      <c r="Q7" s="140"/>
      <c r="R7" s="140"/>
      <c r="S7" s="140"/>
      <c r="T7" s="140"/>
      <c r="U7" s="140"/>
      <c r="V7" s="140"/>
      <c r="W7" s="140"/>
      <c r="X7" s="140"/>
      <c r="Y7" s="140"/>
      <c r="Z7" s="140"/>
      <c r="AA7" s="140"/>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018" t="s">
        <v>91</v>
      </c>
      <c r="B9" s="1019"/>
      <c r="C9" s="1019"/>
      <c r="D9" s="1019"/>
      <c r="E9" s="1020" t="s">
        <v>149</v>
      </c>
      <c r="F9" s="1020"/>
      <c r="G9" s="1020"/>
      <c r="H9" s="1020"/>
      <c r="I9" s="1020"/>
      <c r="J9" s="1020"/>
      <c r="K9" s="1020"/>
      <c r="L9" s="1020"/>
      <c r="M9" s="1020"/>
      <c r="N9" s="1021"/>
      <c r="O9" s="141"/>
      <c r="P9" s="141"/>
      <c r="Q9" s="141"/>
      <c r="R9" s="141"/>
      <c r="S9" s="141"/>
      <c r="T9" s="141"/>
      <c r="U9" s="141"/>
      <c r="V9" s="141"/>
      <c r="W9" s="141"/>
      <c r="X9" s="141"/>
      <c r="Y9" s="141"/>
      <c r="Z9" s="141"/>
      <c r="AA9" s="141"/>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181</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026" t="s">
        <v>182</v>
      </c>
      <c r="B12" s="1026"/>
      <c r="C12" s="1026"/>
      <c r="D12" s="1026"/>
      <c r="E12" s="1026"/>
      <c r="F12" s="1026"/>
      <c r="G12" s="1026"/>
      <c r="H12" s="1026"/>
      <c r="I12" s="1026"/>
      <c r="J12" s="226" t="s">
        <v>5</v>
      </c>
      <c r="K12" s="1022" t="s">
        <v>153</v>
      </c>
      <c r="L12" s="1022"/>
      <c r="M12" s="1022"/>
      <c r="N12" s="1022"/>
      <c r="O12" s="1023"/>
      <c r="P12" s="226" t="s">
        <v>5</v>
      </c>
      <c r="Q12" s="1022" t="s">
        <v>154</v>
      </c>
      <c r="R12" s="1022"/>
      <c r="S12" s="1022"/>
      <c r="T12" s="1022"/>
      <c r="U12" s="1023"/>
      <c r="V12" s="226" t="s">
        <v>5</v>
      </c>
      <c r="W12" s="1022" t="s">
        <v>155</v>
      </c>
      <c r="X12" s="1022"/>
      <c r="Y12" s="1022"/>
      <c r="Z12" s="1022"/>
      <c r="AA12" s="1023"/>
      <c r="AB12" s="226" t="s">
        <v>5</v>
      </c>
      <c r="AC12" s="1022" t="s">
        <v>156</v>
      </c>
      <c r="AD12" s="1022"/>
      <c r="AE12" s="1022"/>
      <c r="AF12" s="1022"/>
      <c r="AG12" s="1023"/>
      <c r="AH12" s="226" t="s">
        <v>5</v>
      </c>
      <c r="AI12" s="1022" t="s">
        <v>157</v>
      </c>
      <c r="AJ12" s="1022"/>
      <c r="AK12" s="1022"/>
      <c r="AL12" s="1022"/>
      <c r="AM12" s="1023"/>
      <c r="AN12" s="226" t="s">
        <v>5</v>
      </c>
      <c r="AO12" s="1022" t="s">
        <v>158</v>
      </c>
      <c r="AP12" s="1022"/>
      <c r="AQ12" s="1022"/>
      <c r="AR12" s="1022"/>
      <c r="AS12" s="1023"/>
      <c r="AT12" s="4"/>
      <c r="AU12" s="4"/>
      <c r="AV12" s="4"/>
      <c r="AW12" s="4"/>
      <c r="AX12" s="4"/>
    </row>
    <row r="13" spans="1:59" ht="45.75" customHeight="1">
      <c r="A13" s="1024" t="s">
        <v>152</v>
      </c>
      <c r="B13" s="1024"/>
      <c r="C13" s="1024"/>
      <c r="D13" s="1024"/>
      <c r="E13" s="1024"/>
      <c r="F13" s="1024"/>
      <c r="G13" s="1024"/>
      <c r="H13" s="1024"/>
      <c r="I13" s="1024"/>
      <c r="J13" s="1025">
        <v>6</v>
      </c>
      <c r="K13" s="1025"/>
      <c r="L13" s="1025"/>
      <c r="M13" s="1025"/>
      <c r="N13" s="1025"/>
      <c r="O13" s="1025"/>
      <c r="P13" s="1025">
        <v>6.6</v>
      </c>
      <c r="Q13" s="1025"/>
      <c r="R13" s="1025"/>
      <c r="S13" s="1025"/>
      <c r="T13" s="1025"/>
      <c r="U13" s="1025"/>
      <c r="V13" s="1025">
        <v>7.2</v>
      </c>
      <c r="W13" s="1025"/>
      <c r="X13" s="1025"/>
      <c r="Y13" s="1025"/>
      <c r="Z13" s="1025"/>
      <c r="AA13" s="1025"/>
      <c r="AB13" s="1025">
        <v>7.8</v>
      </c>
      <c r="AC13" s="1025"/>
      <c r="AD13" s="1025"/>
      <c r="AE13" s="1025"/>
      <c r="AF13" s="1025"/>
      <c r="AG13" s="1025"/>
      <c r="AH13" s="1025">
        <v>8.4</v>
      </c>
      <c r="AI13" s="1025"/>
      <c r="AJ13" s="1025"/>
      <c r="AK13" s="1025"/>
      <c r="AL13" s="1025"/>
      <c r="AM13" s="1025"/>
      <c r="AN13" s="1025">
        <v>9</v>
      </c>
      <c r="AO13" s="1025"/>
      <c r="AP13" s="1025"/>
      <c r="AQ13" s="1025"/>
      <c r="AR13" s="1025"/>
      <c r="AS13" s="1025"/>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027" t="s">
        <v>151</v>
      </c>
      <c r="AU14" s="1027"/>
      <c r="AV14" s="1027"/>
      <c r="AW14" s="1027"/>
      <c r="AX14" s="1027"/>
      <c r="AY14" s="1027"/>
      <c r="AZ14" s="1027"/>
      <c r="BA14" s="1027"/>
      <c r="BB14" s="1027"/>
      <c r="BC14" s="1027"/>
    </row>
    <row r="15" spans="1:59" ht="46.5" customHeight="1" thickBot="1">
      <c r="A15" s="1028" t="s">
        <v>71</v>
      </c>
      <c r="B15" s="980"/>
      <c r="C15" s="980"/>
      <c r="D15" s="981"/>
      <c r="E15" s="1029" t="s">
        <v>69</v>
      </c>
      <c r="F15" s="1030"/>
      <c r="G15" s="1030"/>
      <c r="H15" s="1030"/>
      <c r="I15" s="1030"/>
      <c r="J15" s="1030"/>
      <c r="K15" s="1030"/>
      <c r="L15" s="1030"/>
      <c r="M15" s="1030"/>
      <c r="N15" s="1030"/>
      <c r="O15" s="1030"/>
      <c r="P15" s="1031"/>
      <c r="Q15" s="1032" t="s">
        <v>22</v>
      </c>
      <c r="R15" s="1030"/>
      <c r="S15" s="1030"/>
      <c r="T15" s="1030"/>
      <c r="U15" s="1030"/>
      <c r="V15" s="1030"/>
      <c r="W15" s="1030"/>
      <c r="X15" s="1030"/>
      <c r="Y15" s="1030"/>
      <c r="Z15" s="1030"/>
      <c r="AA15" s="1031"/>
      <c r="AB15" s="1033" t="s">
        <v>80</v>
      </c>
      <c r="AC15" s="1034"/>
      <c r="AD15" s="1034"/>
      <c r="AE15" s="1034"/>
      <c r="AF15" s="1035"/>
      <c r="AG15" s="1036" t="s">
        <v>150</v>
      </c>
      <c r="AH15" s="1037"/>
      <c r="AI15" s="1037"/>
      <c r="AJ15" s="1037"/>
      <c r="AK15" s="1037"/>
      <c r="AL15" s="1037"/>
      <c r="AM15" s="1037"/>
      <c r="AN15" s="1037"/>
      <c r="AO15" s="1037"/>
      <c r="AP15" s="1038"/>
      <c r="AQ15" s="1032" t="s">
        <v>70</v>
      </c>
      <c r="AR15" s="1030"/>
      <c r="AS15" s="1031"/>
      <c r="AT15" s="1032" t="s">
        <v>124</v>
      </c>
      <c r="AU15" s="1030"/>
      <c r="AV15" s="1030"/>
      <c r="AW15" s="1030"/>
      <c r="AX15" s="1030"/>
      <c r="AY15" s="1030"/>
      <c r="AZ15" s="1030"/>
      <c r="BA15" s="1030"/>
      <c r="BB15" s="1030"/>
      <c r="BC15" s="1039"/>
      <c r="BG15" s="227"/>
    </row>
    <row r="16" spans="1:59" s="36" customFormat="1" ht="37.5" customHeight="1" thickTop="1" thickBot="1">
      <c r="A16" s="1043" t="s">
        <v>73</v>
      </c>
      <c r="B16" s="1044"/>
      <c r="C16" s="1044"/>
      <c r="D16" s="1045"/>
      <c r="E16" s="1046"/>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8"/>
      <c r="AC16" s="1048"/>
      <c r="AD16" s="1049"/>
      <c r="AE16" s="232" t="s">
        <v>74</v>
      </c>
      <c r="AF16" s="233"/>
      <c r="AG16" s="1050" t="str">
        <f>IF(AB16="","",IF(J12="■",60000*AB16,IF(P12="■",66000*AB16,IF(V12="■",72000*AB16,IF(AB12="■",78000*AB16,IF(AH12="■",84000*AB16,IF(AN12="■",90000*AB16,"")))))))</f>
        <v/>
      </c>
      <c r="AH16" s="1051"/>
      <c r="AI16" s="1051"/>
      <c r="AJ16" s="1051"/>
      <c r="AK16" s="1051"/>
      <c r="AL16" s="1051"/>
      <c r="AM16" s="1051"/>
      <c r="AN16" s="1051"/>
      <c r="AO16" s="1051"/>
      <c r="AP16" s="1052"/>
      <c r="AQ16" s="1053"/>
      <c r="AR16" s="1053"/>
      <c r="AS16" s="1053"/>
      <c r="AT16" s="1040"/>
      <c r="AU16" s="1041"/>
      <c r="AV16" s="1041"/>
      <c r="AW16" s="1041"/>
      <c r="AX16" s="1041"/>
      <c r="AY16" s="1041"/>
      <c r="AZ16" s="1041"/>
      <c r="BA16" s="1041"/>
      <c r="BB16" s="1041"/>
      <c r="BC16" s="1042"/>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121</v>
      </c>
      <c r="AC19" s="145"/>
      <c r="AD19" s="145"/>
      <c r="AE19" s="145"/>
      <c r="AF19" s="145"/>
      <c r="AG19" s="145"/>
      <c r="AH19" s="145"/>
      <c r="AI19" s="145"/>
      <c r="AJ19" s="145"/>
      <c r="AK19" s="145"/>
      <c r="AL19" s="145"/>
      <c r="AO19" s="145"/>
      <c r="AP19" s="145"/>
      <c r="AQ19" s="145"/>
      <c r="AR19" s="143"/>
      <c r="AS19" s="143"/>
      <c r="AT19" s="143"/>
      <c r="AU19" s="143"/>
      <c r="AV19" s="143"/>
      <c r="AW19" s="143"/>
      <c r="AX19" s="143"/>
      <c r="AY19" s="143"/>
      <c r="AZ19" s="42"/>
      <c r="BA19" s="42"/>
      <c r="BB19" s="144"/>
      <c r="BC19" s="144"/>
    </row>
    <row r="20" spans="1:55" s="25" customFormat="1" ht="63" customHeight="1" thickBot="1">
      <c r="A20" s="38"/>
      <c r="B20" s="38"/>
      <c r="C20" s="38"/>
      <c r="D20" s="38"/>
      <c r="E20" s="38"/>
      <c r="F20" s="38"/>
      <c r="G20" s="38"/>
      <c r="H20" s="38"/>
      <c r="I20" s="38"/>
      <c r="J20" s="38"/>
      <c r="K20" s="38"/>
      <c r="L20" s="38"/>
      <c r="M20" s="38"/>
      <c r="N20" s="38"/>
      <c r="O20" s="38"/>
      <c r="P20" s="38"/>
      <c r="AB20" s="1054" t="s">
        <v>191</v>
      </c>
      <c r="AC20" s="1055"/>
      <c r="AD20" s="1055"/>
      <c r="AE20" s="1055"/>
      <c r="AF20" s="1055"/>
      <c r="AG20" s="1055"/>
      <c r="AH20" s="1055"/>
      <c r="AI20" s="1055"/>
      <c r="AJ20" s="1055"/>
      <c r="AK20" s="1055"/>
      <c r="AL20" s="1055"/>
      <c r="AM20" s="1055"/>
      <c r="AN20" s="1056"/>
      <c r="AO20" s="725" t="s">
        <v>192</v>
      </c>
      <c r="AP20" s="681"/>
      <c r="AQ20" s="681"/>
      <c r="AR20" s="681"/>
      <c r="AS20" s="681"/>
      <c r="AT20" s="681"/>
      <c r="AU20" s="681"/>
      <c r="AV20" s="681"/>
      <c r="AW20" s="681"/>
      <c r="AX20" s="681"/>
      <c r="AY20" s="681"/>
      <c r="AZ20" s="681"/>
      <c r="BA20" s="681"/>
      <c r="BB20" s="681"/>
      <c r="BC20" s="682"/>
    </row>
    <row r="21" spans="1:55" s="25" customFormat="1" ht="41.25" customHeight="1" thickTop="1" thickBot="1">
      <c r="A21" s="38"/>
      <c r="B21" s="38"/>
      <c r="C21" s="38"/>
      <c r="D21" s="38"/>
      <c r="E21" s="38"/>
      <c r="F21" s="38"/>
      <c r="G21" s="38"/>
      <c r="H21" s="38"/>
      <c r="I21" s="38"/>
      <c r="J21" s="38"/>
      <c r="K21" s="38"/>
      <c r="L21" s="38"/>
      <c r="M21" s="38"/>
      <c r="N21" s="38"/>
      <c r="O21" s="38"/>
      <c r="P21" s="38"/>
      <c r="AB21" s="1082">
        <f>ROUNDDOWN(AT16/3,-3)</f>
        <v>0</v>
      </c>
      <c r="AC21" s="1083"/>
      <c r="AD21" s="1083"/>
      <c r="AE21" s="1083"/>
      <c r="AF21" s="1083"/>
      <c r="AG21" s="1083"/>
      <c r="AH21" s="1083"/>
      <c r="AI21" s="1083"/>
      <c r="AJ21" s="1083"/>
      <c r="AK21" s="1083"/>
      <c r="AL21" s="1083"/>
      <c r="AM21" s="1083"/>
      <c r="AN21" s="155" t="s">
        <v>52</v>
      </c>
      <c r="AO21" s="933">
        <f>MIN(AB21,200000)</f>
        <v>0</v>
      </c>
      <c r="AP21" s="934"/>
      <c r="AQ21" s="934"/>
      <c r="AR21" s="934"/>
      <c r="AS21" s="934"/>
      <c r="AT21" s="934"/>
      <c r="AU21" s="934"/>
      <c r="AV21" s="934"/>
      <c r="AW21" s="934"/>
      <c r="AX21" s="934"/>
      <c r="AY21" s="934"/>
      <c r="AZ21" s="934"/>
      <c r="BA21" s="934"/>
      <c r="BB21" s="934"/>
      <c r="BC21" s="188" t="s">
        <v>52</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287</v>
      </c>
      <c r="B23" s="49"/>
      <c r="C23" s="49"/>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018" t="s">
        <v>91</v>
      </c>
      <c r="B25" s="1019"/>
      <c r="C25" s="1019"/>
      <c r="D25" s="1019"/>
      <c r="E25" s="1020" t="s">
        <v>142</v>
      </c>
      <c r="F25" s="1020"/>
      <c r="G25" s="1020"/>
      <c r="H25" s="1020"/>
      <c r="I25" s="1020"/>
      <c r="J25" s="1020"/>
      <c r="K25" s="1020"/>
      <c r="L25" s="1020"/>
      <c r="M25" s="1020"/>
      <c r="N25" s="1021"/>
      <c r="O25" s="141"/>
      <c r="P25" s="141"/>
      <c r="Q25" s="141"/>
      <c r="R25" s="141"/>
      <c r="S25" s="141"/>
      <c r="T25" s="141"/>
      <c r="U25" s="141"/>
      <c r="V25" s="141"/>
      <c r="W25" s="141"/>
      <c r="X25" s="141"/>
      <c r="Y25" s="141"/>
      <c r="Z25" s="141"/>
      <c r="AA25" s="141"/>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028" t="s">
        <v>71</v>
      </c>
      <c r="B27" s="980"/>
      <c r="C27" s="980"/>
      <c r="D27" s="980"/>
      <c r="E27" s="1057" t="s">
        <v>75</v>
      </c>
      <c r="F27" s="980"/>
      <c r="G27" s="980"/>
      <c r="H27" s="980"/>
      <c r="I27" s="980"/>
      <c r="J27" s="980"/>
      <c r="K27" s="981"/>
      <c r="L27" s="1029" t="s">
        <v>78</v>
      </c>
      <c r="M27" s="1030"/>
      <c r="N27" s="1030"/>
      <c r="O27" s="1030"/>
      <c r="P27" s="1030"/>
      <c r="Q27" s="1030"/>
      <c r="R27" s="1030"/>
      <c r="S27" s="1030"/>
      <c r="T27" s="1030"/>
      <c r="U27" s="1030"/>
      <c r="V27" s="1030"/>
      <c r="W27" s="1030"/>
      <c r="X27" s="1030"/>
      <c r="Y27" s="1030"/>
      <c r="Z27" s="1031"/>
      <c r="AA27" s="1032" t="s">
        <v>22</v>
      </c>
      <c r="AB27" s="1030"/>
      <c r="AC27" s="1030"/>
      <c r="AD27" s="1030"/>
      <c r="AE27" s="1030"/>
      <c r="AF27" s="1030"/>
      <c r="AG27" s="1030"/>
      <c r="AH27" s="1030"/>
      <c r="AI27" s="1030"/>
      <c r="AJ27" s="1030"/>
      <c r="AK27" s="1030"/>
      <c r="AL27" s="1030"/>
      <c r="AM27" s="1030"/>
      <c r="AN27" s="1030"/>
      <c r="AO27" s="1031"/>
      <c r="AP27" s="1032" t="s">
        <v>70</v>
      </c>
      <c r="AQ27" s="1030"/>
      <c r="AR27" s="1030"/>
      <c r="AS27" s="1031"/>
      <c r="AT27" s="1032" t="s">
        <v>193</v>
      </c>
      <c r="AU27" s="1030"/>
      <c r="AV27" s="1030"/>
      <c r="AW27" s="1030"/>
      <c r="AX27" s="1030"/>
      <c r="AY27" s="1030"/>
      <c r="AZ27" s="1030"/>
      <c r="BA27" s="1030"/>
      <c r="BB27" s="1030"/>
      <c r="BC27" s="1039"/>
    </row>
    <row r="28" spans="1:55" s="36" customFormat="1" ht="37.5" customHeight="1" thickTop="1">
      <c r="A28" s="1058" t="s">
        <v>73</v>
      </c>
      <c r="B28" s="1059"/>
      <c r="C28" s="1059"/>
      <c r="D28" s="1060"/>
      <c r="E28" s="1064" t="s">
        <v>76</v>
      </c>
      <c r="F28" s="1065"/>
      <c r="G28" s="1065"/>
      <c r="H28" s="1065"/>
      <c r="I28" s="1065"/>
      <c r="J28" s="1065"/>
      <c r="K28" s="1066"/>
      <c r="L28" s="1067"/>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8"/>
      <c r="AO28" s="1068"/>
      <c r="AP28" s="1069"/>
      <c r="AQ28" s="1069"/>
      <c r="AR28" s="1069"/>
      <c r="AS28" s="1070"/>
      <c r="AT28" s="1105"/>
      <c r="AU28" s="1106"/>
      <c r="AV28" s="1106"/>
      <c r="AW28" s="1106"/>
      <c r="AX28" s="1106"/>
      <c r="AY28" s="1106"/>
      <c r="AZ28" s="1106"/>
      <c r="BA28" s="1106"/>
      <c r="BB28" s="1106"/>
      <c r="BC28" s="1107"/>
    </row>
    <row r="29" spans="1:55" s="36" customFormat="1" ht="37.5" customHeight="1">
      <c r="A29" s="1061"/>
      <c r="B29" s="1062"/>
      <c r="C29" s="1062"/>
      <c r="D29" s="1063"/>
      <c r="E29" s="1071" t="s">
        <v>77</v>
      </c>
      <c r="F29" s="1072"/>
      <c r="G29" s="1072"/>
      <c r="H29" s="1072"/>
      <c r="I29" s="1072"/>
      <c r="J29" s="1072"/>
      <c r="K29" s="1073"/>
      <c r="L29" s="1074"/>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5"/>
      <c r="AN29" s="1075"/>
      <c r="AO29" s="1075"/>
      <c r="AP29" s="1076"/>
      <c r="AQ29" s="1077"/>
      <c r="AR29" s="1077"/>
      <c r="AS29" s="1078"/>
      <c r="AT29" s="1102"/>
      <c r="AU29" s="1103"/>
      <c r="AV29" s="1103"/>
      <c r="AW29" s="1103"/>
      <c r="AX29" s="1103"/>
      <c r="AY29" s="1103"/>
      <c r="AZ29" s="1103"/>
      <c r="BA29" s="1103"/>
      <c r="BB29" s="1103"/>
      <c r="BC29" s="1104"/>
    </row>
    <row r="30" spans="1:55" ht="37.5" customHeight="1" thickBot="1">
      <c r="A30" s="1084" t="s">
        <v>72</v>
      </c>
      <c r="B30" s="1085"/>
      <c r="C30" s="1085"/>
      <c r="D30" s="1086"/>
      <c r="E30" s="1087" t="s">
        <v>169</v>
      </c>
      <c r="F30" s="1088"/>
      <c r="G30" s="1088"/>
      <c r="H30" s="1088"/>
      <c r="I30" s="1088"/>
      <c r="J30" s="1088"/>
      <c r="K30" s="1088"/>
      <c r="L30" s="1088"/>
      <c r="M30" s="1088"/>
      <c r="N30" s="1088"/>
      <c r="O30" s="1088"/>
      <c r="P30" s="1088"/>
      <c r="Q30" s="1088"/>
      <c r="R30" s="1088"/>
      <c r="S30" s="1088"/>
      <c r="T30" s="1088"/>
      <c r="U30" s="1088"/>
      <c r="V30" s="1088"/>
      <c r="W30" s="1088"/>
      <c r="X30" s="1088"/>
      <c r="Y30" s="1088"/>
      <c r="Z30" s="1088"/>
      <c r="AA30" s="1088"/>
      <c r="AB30" s="1088"/>
      <c r="AC30" s="1088"/>
      <c r="AD30" s="1088"/>
      <c r="AE30" s="1088"/>
      <c r="AF30" s="1088"/>
      <c r="AG30" s="1088"/>
      <c r="AH30" s="1088"/>
      <c r="AI30" s="1088"/>
      <c r="AJ30" s="1088"/>
      <c r="AK30" s="1088"/>
      <c r="AL30" s="1088"/>
      <c r="AM30" s="1088"/>
      <c r="AN30" s="1088"/>
      <c r="AO30" s="1088"/>
      <c r="AP30" s="1088"/>
      <c r="AQ30" s="1088"/>
      <c r="AR30" s="1088"/>
      <c r="AS30" s="1089"/>
      <c r="AT30" s="1090"/>
      <c r="AU30" s="1091"/>
      <c r="AV30" s="1091"/>
      <c r="AW30" s="1091"/>
      <c r="AX30" s="1091"/>
      <c r="AY30" s="1091"/>
      <c r="AZ30" s="1091"/>
      <c r="BA30" s="1091"/>
      <c r="BB30" s="1091"/>
      <c r="BC30" s="1092"/>
    </row>
    <row r="31" spans="1:55" ht="37.5" customHeight="1" thickTop="1" thickBot="1">
      <c r="A31" s="783" t="s">
        <v>112</v>
      </c>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1093"/>
      <c r="AT31" s="1094">
        <f>SUM(AT17:AX30)</f>
        <v>0</v>
      </c>
      <c r="AU31" s="1094"/>
      <c r="AV31" s="1094"/>
      <c r="AW31" s="1094"/>
      <c r="AX31" s="1094"/>
      <c r="AY31" s="1094"/>
      <c r="AZ31" s="1094"/>
      <c r="BA31" s="1094"/>
      <c r="BB31" s="1094"/>
      <c r="BC31" s="1095"/>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121</v>
      </c>
      <c r="AC34" s="145"/>
      <c r="AD34" s="145"/>
      <c r="AE34" s="145"/>
      <c r="AF34" s="145"/>
      <c r="AG34" s="145"/>
      <c r="AH34" s="145"/>
      <c r="AI34" s="145"/>
      <c r="AJ34" s="145"/>
      <c r="AK34" s="145"/>
      <c r="AL34" s="145"/>
      <c r="AO34" s="145"/>
      <c r="AP34" s="145"/>
      <c r="AQ34" s="145"/>
      <c r="AR34" s="143"/>
      <c r="AS34" s="143"/>
      <c r="AT34" s="143"/>
      <c r="AU34" s="143"/>
      <c r="AV34" s="143"/>
      <c r="AW34" s="143"/>
      <c r="AX34" s="143"/>
      <c r="AY34" s="143"/>
      <c r="AZ34" s="42"/>
      <c r="BA34" s="42"/>
      <c r="BB34" s="144"/>
      <c r="BC34" s="144"/>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054" t="s">
        <v>194</v>
      </c>
      <c r="AC35" s="1055"/>
      <c r="AD35" s="1055"/>
      <c r="AE35" s="1055"/>
      <c r="AF35" s="1055"/>
      <c r="AG35" s="1055"/>
      <c r="AH35" s="1055"/>
      <c r="AI35" s="1055"/>
      <c r="AJ35" s="1055"/>
      <c r="AK35" s="1055"/>
      <c r="AL35" s="1055"/>
      <c r="AM35" s="1055"/>
      <c r="AN35" s="1056"/>
      <c r="AO35" s="725" t="s">
        <v>203</v>
      </c>
      <c r="AP35" s="681"/>
      <c r="AQ35" s="681"/>
      <c r="AR35" s="681"/>
      <c r="AS35" s="681"/>
      <c r="AT35" s="681"/>
      <c r="AU35" s="681"/>
      <c r="AV35" s="681"/>
      <c r="AW35" s="681"/>
      <c r="AX35" s="681"/>
      <c r="AY35" s="681"/>
      <c r="AZ35" s="681"/>
      <c r="BA35" s="681"/>
      <c r="BB35" s="681"/>
      <c r="BC35" s="682"/>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082">
        <f>ROUNDDOWN(AT31/3,-3)</f>
        <v>0</v>
      </c>
      <c r="AC36" s="1083"/>
      <c r="AD36" s="1083"/>
      <c r="AE36" s="1083"/>
      <c r="AF36" s="1083"/>
      <c r="AG36" s="1083"/>
      <c r="AH36" s="1083"/>
      <c r="AI36" s="1083"/>
      <c r="AJ36" s="1083"/>
      <c r="AK36" s="1083"/>
      <c r="AL36" s="1083"/>
      <c r="AM36" s="1083"/>
      <c r="AN36" s="155" t="s">
        <v>52</v>
      </c>
      <c r="AO36" s="933">
        <f>MIN(AB36,50000)</f>
        <v>0</v>
      </c>
      <c r="AP36" s="934"/>
      <c r="AQ36" s="934"/>
      <c r="AR36" s="934"/>
      <c r="AS36" s="934"/>
      <c r="AT36" s="934"/>
      <c r="AU36" s="934"/>
      <c r="AV36" s="934"/>
      <c r="AW36" s="934"/>
      <c r="AX36" s="934"/>
      <c r="AY36" s="934"/>
      <c r="AZ36" s="934"/>
      <c r="BA36" s="934"/>
      <c r="BB36" s="934"/>
      <c r="BC36" s="188" t="s">
        <v>52</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287</v>
      </c>
      <c r="B38" s="49"/>
      <c r="C38" s="4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018" t="s">
        <v>91</v>
      </c>
      <c r="B40" s="1019"/>
      <c r="C40" s="1019"/>
      <c r="D40" s="1019"/>
      <c r="E40" s="1020" t="s">
        <v>195</v>
      </c>
      <c r="F40" s="1020"/>
      <c r="G40" s="1020"/>
      <c r="H40" s="1020"/>
      <c r="I40" s="1020"/>
      <c r="J40" s="1020"/>
      <c r="K40" s="1020"/>
      <c r="L40" s="1020"/>
      <c r="M40" s="1020"/>
      <c r="N40" s="1021"/>
      <c r="O40" s="276"/>
      <c r="P40" s="276"/>
      <c r="Q40" s="276"/>
      <c r="R40" s="276"/>
      <c r="S40" s="276"/>
      <c r="T40" s="276"/>
      <c r="U40" s="276"/>
      <c r="V40" s="276"/>
      <c r="W40" s="276"/>
      <c r="X40" s="276"/>
      <c r="Y40" s="276"/>
      <c r="Z40" s="276"/>
      <c r="AA40" s="276"/>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175"/>
      <c r="BC40" s="175"/>
    </row>
    <row r="41" spans="1:55" ht="14.25" customHeight="1" thickBot="1">
      <c r="A41" s="47"/>
      <c r="B41" s="17"/>
      <c r="C41" s="18"/>
      <c r="D41" s="18"/>
      <c r="E41" s="18"/>
      <c r="F41" s="18"/>
      <c r="G41" s="18"/>
      <c r="H41" s="18"/>
      <c r="I41" s="18"/>
      <c r="J41" s="18"/>
      <c r="K41" s="18"/>
      <c r="L41" s="18"/>
      <c r="M41" s="18"/>
      <c r="N41" s="18"/>
      <c r="O41" s="18"/>
      <c r="P41" s="18"/>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55"/>
      <c r="AZ41" s="55"/>
      <c r="BA41" s="55"/>
      <c r="BB41" s="55"/>
      <c r="BC41" s="55"/>
    </row>
    <row r="42" spans="1:55" ht="46.5" customHeight="1" thickBot="1">
      <c r="A42" s="1028" t="s">
        <v>71</v>
      </c>
      <c r="B42" s="980"/>
      <c r="C42" s="980"/>
      <c r="D42" s="980"/>
      <c r="E42" s="1057" t="s">
        <v>75</v>
      </c>
      <c r="F42" s="980"/>
      <c r="G42" s="980"/>
      <c r="H42" s="980"/>
      <c r="I42" s="980"/>
      <c r="J42" s="1108" t="s">
        <v>196</v>
      </c>
      <c r="K42" s="1080"/>
      <c r="L42" s="1080"/>
      <c r="M42" s="1080"/>
      <c r="N42" s="1080"/>
      <c r="O42" s="1080"/>
      <c r="P42" s="1080"/>
      <c r="Q42" s="1080"/>
      <c r="R42" s="1080"/>
      <c r="S42" s="1080"/>
      <c r="T42" s="1080"/>
      <c r="U42" s="1080"/>
      <c r="V42" s="1079" t="s">
        <v>10</v>
      </c>
      <c r="W42" s="1080"/>
      <c r="X42" s="1080"/>
      <c r="Y42" s="1080"/>
      <c r="Z42" s="1080"/>
      <c r="AA42" s="1080"/>
      <c r="AB42" s="1080"/>
      <c r="AC42" s="1080"/>
      <c r="AD42" s="1080"/>
      <c r="AE42" s="1080"/>
      <c r="AF42" s="1080"/>
      <c r="AG42" s="1080"/>
      <c r="AH42" s="1080"/>
      <c r="AI42" s="1080"/>
      <c r="AJ42" s="1080"/>
      <c r="AK42" s="1080"/>
      <c r="AL42" s="1081"/>
      <c r="AM42" s="1109" t="s">
        <v>197</v>
      </c>
      <c r="AN42" s="1110"/>
      <c r="AO42" s="1111"/>
      <c r="AP42" s="1079" t="s">
        <v>198</v>
      </c>
      <c r="AQ42" s="1080"/>
      <c r="AR42" s="1080"/>
      <c r="AS42" s="1081"/>
      <c r="AT42" s="1079" t="s">
        <v>200</v>
      </c>
      <c r="AU42" s="1080"/>
      <c r="AV42" s="1080"/>
      <c r="AW42" s="1080"/>
      <c r="AX42" s="1080"/>
      <c r="AY42" s="1080"/>
      <c r="AZ42" s="1080"/>
      <c r="BA42" s="1080"/>
      <c r="BB42" s="1080"/>
      <c r="BC42" s="1123"/>
    </row>
    <row r="43" spans="1:55" s="36" customFormat="1" ht="37.5" customHeight="1" thickTop="1">
      <c r="A43" s="1124" t="s">
        <v>199</v>
      </c>
      <c r="B43" s="1125"/>
      <c r="C43" s="1125"/>
      <c r="D43" s="1126"/>
      <c r="E43" s="1112"/>
      <c r="F43" s="1113"/>
      <c r="G43" s="1113"/>
      <c r="H43" s="1113"/>
      <c r="I43" s="1113"/>
      <c r="J43" s="1114"/>
      <c r="K43" s="1097"/>
      <c r="L43" s="1097"/>
      <c r="M43" s="1097"/>
      <c r="N43" s="1097"/>
      <c r="O43" s="1097"/>
      <c r="P43" s="1097"/>
      <c r="Q43" s="1097"/>
      <c r="R43" s="1097"/>
      <c r="S43" s="1097"/>
      <c r="T43" s="1097"/>
      <c r="U43" s="1098"/>
      <c r="V43" s="1096"/>
      <c r="W43" s="1097"/>
      <c r="X43" s="1097"/>
      <c r="Y43" s="1097"/>
      <c r="Z43" s="1097"/>
      <c r="AA43" s="1097"/>
      <c r="AB43" s="1097"/>
      <c r="AC43" s="1097"/>
      <c r="AD43" s="1097"/>
      <c r="AE43" s="1097"/>
      <c r="AF43" s="1097"/>
      <c r="AG43" s="1097"/>
      <c r="AH43" s="1097"/>
      <c r="AI43" s="1097"/>
      <c r="AJ43" s="1097"/>
      <c r="AK43" s="1097"/>
      <c r="AL43" s="1098"/>
      <c r="AM43" s="1099"/>
      <c r="AN43" s="1100"/>
      <c r="AO43" s="1101"/>
      <c r="AP43" s="1069"/>
      <c r="AQ43" s="1069"/>
      <c r="AR43" s="1069"/>
      <c r="AS43" s="1070"/>
      <c r="AT43" s="1130"/>
      <c r="AU43" s="1131"/>
      <c r="AV43" s="1131"/>
      <c r="AW43" s="1131"/>
      <c r="AX43" s="1131"/>
      <c r="AY43" s="1131"/>
      <c r="AZ43" s="1131"/>
      <c r="BA43" s="1131"/>
      <c r="BB43" s="1131"/>
      <c r="BC43" s="1132"/>
    </row>
    <row r="44" spans="1:55" s="36" customFormat="1" ht="37.5" customHeight="1" thickBot="1">
      <c r="A44" s="1127"/>
      <c r="B44" s="1128"/>
      <c r="C44" s="1128"/>
      <c r="D44" s="1129"/>
      <c r="E44" s="1133"/>
      <c r="F44" s="1134"/>
      <c r="G44" s="1134"/>
      <c r="H44" s="1134"/>
      <c r="I44" s="1134"/>
      <c r="J44" s="1135"/>
      <c r="K44" s="1136"/>
      <c r="L44" s="1136"/>
      <c r="M44" s="1136"/>
      <c r="N44" s="1136"/>
      <c r="O44" s="1136"/>
      <c r="P44" s="1136"/>
      <c r="Q44" s="1136"/>
      <c r="R44" s="1136"/>
      <c r="S44" s="1136"/>
      <c r="T44" s="1136"/>
      <c r="U44" s="1137"/>
      <c r="V44" s="1138"/>
      <c r="W44" s="1136"/>
      <c r="X44" s="1136"/>
      <c r="Y44" s="1136"/>
      <c r="Z44" s="1136"/>
      <c r="AA44" s="1136"/>
      <c r="AB44" s="1136"/>
      <c r="AC44" s="1136"/>
      <c r="AD44" s="1136"/>
      <c r="AE44" s="1136"/>
      <c r="AF44" s="1136"/>
      <c r="AG44" s="1136"/>
      <c r="AH44" s="1136"/>
      <c r="AI44" s="1136"/>
      <c r="AJ44" s="1136"/>
      <c r="AK44" s="1136"/>
      <c r="AL44" s="1137"/>
      <c r="AM44" s="1139"/>
      <c r="AN44" s="1140"/>
      <c r="AO44" s="1141"/>
      <c r="AP44" s="1076"/>
      <c r="AQ44" s="1077"/>
      <c r="AR44" s="1077"/>
      <c r="AS44" s="1078"/>
      <c r="AT44" s="1115"/>
      <c r="AU44" s="1116"/>
      <c r="AV44" s="1116"/>
      <c r="AW44" s="1116"/>
      <c r="AX44" s="1116"/>
      <c r="AY44" s="1116"/>
      <c r="AZ44" s="1116"/>
      <c r="BA44" s="1116"/>
      <c r="BB44" s="1116"/>
      <c r="BC44" s="1117"/>
    </row>
    <row r="45" spans="1:55" ht="37.5" customHeight="1" thickTop="1" thickBot="1">
      <c r="A45" s="1120" t="s">
        <v>90</v>
      </c>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1121"/>
      <c r="AL45" s="1121"/>
      <c r="AM45" s="1121"/>
      <c r="AN45" s="1121"/>
      <c r="AO45" s="1121"/>
      <c r="AP45" s="1121"/>
      <c r="AQ45" s="1121"/>
      <c r="AR45" s="1121"/>
      <c r="AS45" s="1122"/>
      <c r="AT45" s="1118">
        <f>SUM(AT43:BC44)</f>
        <v>0</v>
      </c>
      <c r="AU45" s="1118"/>
      <c r="AV45" s="1118"/>
      <c r="AW45" s="1118"/>
      <c r="AX45" s="1118"/>
      <c r="AY45" s="1118"/>
      <c r="AZ45" s="1118"/>
      <c r="BA45" s="1118"/>
      <c r="BB45" s="1118"/>
      <c r="BC45" s="1119"/>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121</v>
      </c>
      <c r="AC48" s="145"/>
      <c r="AD48" s="145"/>
      <c r="AE48" s="145"/>
      <c r="AF48" s="145"/>
      <c r="AG48" s="145"/>
      <c r="AH48" s="145"/>
      <c r="AI48" s="145"/>
      <c r="AJ48" s="145"/>
      <c r="AK48" s="145"/>
      <c r="AL48" s="145"/>
      <c r="AO48" s="145"/>
      <c r="AP48" s="145"/>
      <c r="AQ48" s="145"/>
      <c r="AR48" s="143"/>
      <c r="AS48" s="143"/>
      <c r="AT48" s="143"/>
      <c r="AU48" s="143"/>
      <c r="AV48" s="143"/>
      <c r="AW48" s="143"/>
      <c r="AX48" s="143"/>
      <c r="AY48" s="143"/>
      <c r="AZ48" s="42"/>
      <c r="BA48" s="42"/>
      <c r="BB48" s="144"/>
      <c r="BC48" s="144"/>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054" t="s">
        <v>201</v>
      </c>
      <c r="AC49" s="1055"/>
      <c r="AD49" s="1055"/>
      <c r="AE49" s="1055"/>
      <c r="AF49" s="1055"/>
      <c r="AG49" s="1055"/>
      <c r="AH49" s="1055"/>
      <c r="AI49" s="1055"/>
      <c r="AJ49" s="1055"/>
      <c r="AK49" s="1055"/>
      <c r="AL49" s="1055"/>
      <c r="AM49" s="1055"/>
      <c r="AN49" s="1056"/>
      <c r="AO49" s="725" t="s">
        <v>202</v>
      </c>
      <c r="AP49" s="681"/>
      <c r="AQ49" s="681"/>
      <c r="AR49" s="681"/>
      <c r="AS49" s="681"/>
      <c r="AT49" s="681"/>
      <c r="AU49" s="681"/>
      <c r="AV49" s="681"/>
      <c r="AW49" s="681"/>
      <c r="AX49" s="681"/>
      <c r="AY49" s="681"/>
      <c r="AZ49" s="681"/>
      <c r="BA49" s="681"/>
      <c r="BB49" s="681"/>
      <c r="BC49" s="682"/>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082">
        <f>ROUNDDOWN(AT45/3,-3)</f>
        <v>0</v>
      </c>
      <c r="AC50" s="1083"/>
      <c r="AD50" s="1083"/>
      <c r="AE50" s="1083"/>
      <c r="AF50" s="1083"/>
      <c r="AG50" s="1083"/>
      <c r="AH50" s="1083"/>
      <c r="AI50" s="1083"/>
      <c r="AJ50" s="1083"/>
      <c r="AK50" s="1083"/>
      <c r="AL50" s="1083"/>
      <c r="AM50" s="1083"/>
      <c r="AN50" s="155" t="s">
        <v>52</v>
      </c>
      <c r="AO50" s="933">
        <f>MIN(AB50,50000)</f>
        <v>0</v>
      </c>
      <c r="AP50" s="934"/>
      <c r="AQ50" s="934"/>
      <c r="AR50" s="934"/>
      <c r="AS50" s="934"/>
      <c r="AT50" s="934"/>
      <c r="AU50" s="934"/>
      <c r="AV50" s="934"/>
      <c r="AW50" s="934"/>
      <c r="AX50" s="934"/>
      <c r="AY50" s="934"/>
      <c r="AZ50" s="934"/>
      <c r="BA50" s="934"/>
      <c r="BB50" s="934"/>
      <c r="BC50" s="188" t="s">
        <v>52</v>
      </c>
    </row>
    <row r="51" spans="1:55">
      <c r="A51" s="279"/>
    </row>
    <row r="52" spans="1:55">
      <c r="A52" s="279"/>
    </row>
    <row r="53" spans="1:55">
      <c r="A53" s="279"/>
    </row>
    <row r="54" spans="1:55">
      <c r="A54" s="279"/>
    </row>
    <row r="55" spans="1:55">
      <c r="A55" s="279"/>
    </row>
    <row r="56" spans="1:55">
      <c r="A56" s="279"/>
    </row>
    <row r="57" spans="1:55">
      <c r="A57" s="279"/>
    </row>
    <row r="58" spans="1:55">
      <c r="A58" s="279"/>
    </row>
    <row r="59" spans="1:55">
      <c r="A59" s="279"/>
    </row>
    <row r="60" spans="1:55">
      <c r="A60" s="279"/>
    </row>
    <row r="61" spans="1:55">
      <c r="A61" s="279"/>
    </row>
    <row r="62" spans="1:55">
      <c r="A62" s="279"/>
    </row>
    <row r="63" spans="1:55">
      <c r="A63" s="279"/>
    </row>
    <row r="64" spans="1:55">
      <c r="A64" s="279"/>
    </row>
    <row r="65" spans="1:1">
      <c r="A65" s="279"/>
    </row>
    <row r="66" spans="1:1">
      <c r="A66" s="279"/>
    </row>
    <row r="67" spans="1:1">
      <c r="A67" s="279"/>
    </row>
    <row r="68" spans="1:1">
      <c r="A68" s="279"/>
    </row>
    <row r="69" spans="1:1">
      <c r="A69" s="279"/>
    </row>
    <row r="70" spans="1:1">
      <c r="A70" s="279"/>
    </row>
    <row r="71" spans="1:1">
      <c r="A71" s="279"/>
    </row>
    <row r="72" spans="1:1">
      <c r="A72" s="279"/>
    </row>
    <row r="73" spans="1:1">
      <c r="A73" s="279"/>
    </row>
    <row r="74" spans="1:1">
      <c r="A74" s="279"/>
    </row>
    <row r="75" spans="1:1">
      <c r="A75" s="279"/>
    </row>
    <row r="76" spans="1:1">
      <c r="A76" s="279"/>
    </row>
    <row r="77" spans="1:1">
      <c r="A77" s="279"/>
    </row>
    <row r="78" spans="1:1">
      <c r="A78" s="279"/>
    </row>
    <row r="79" spans="1:1">
      <c r="A79" s="279"/>
    </row>
    <row r="80" spans="1:1">
      <c r="A80" s="279"/>
    </row>
    <row r="81" spans="1:1">
      <c r="A81" s="279"/>
    </row>
    <row r="82" spans="1:1">
      <c r="A82" s="279"/>
    </row>
    <row r="83" spans="1:1">
      <c r="A83" s="279"/>
    </row>
    <row r="84" spans="1:1">
      <c r="A84" s="279"/>
    </row>
    <row r="85" spans="1:1">
      <c r="A85" s="279"/>
    </row>
    <row r="86" spans="1:1">
      <c r="A86" s="279"/>
    </row>
    <row r="87" spans="1:1">
      <c r="A87" s="279"/>
    </row>
    <row r="88" spans="1:1">
      <c r="A88" s="279"/>
    </row>
    <row r="89" spans="1:1">
      <c r="A89" s="279"/>
    </row>
    <row r="90" spans="1:1">
      <c r="A90" s="279"/>
    </row>
    <row r="91" spans="1:1">
      <c r="A91" s="279"/>
    </row>
    <row r="92" spans="1:1">
      <c r="A92" s="279"/>
    </row>
    <row r="93" spans="1:1">
      <c r="A93" s="279"/>
    </row>
    <row r="94" spans="1:1">
      <c r="A94" s="279"/>
    </row>
    <row r="95" spans="1:1">
      <c r="A95" s="279"/>
    </row>
    <row r="96" spans="1:1">
      <c r="A96" s="279"/>
    </row>
    <row r="97" spans="1:1">
      <c r="A97" s="279"/>
    </row>
    <row r="98" spans="1:1">
      <c r="A98" s="279"/>
    </row>
    <row r="99" spans="1:1">
      <c r="A99" s="279"/>
    </row>
    <row r="100" spans="1:1">
      <c r="A100" s="279"/>
    </row>
    <row r="101" spans="1:1">
      <c r="A101" s="279"/>
    </row>
    <row r="102" spans="1:1">
      <c r="A102" s="279"/>
    </row>
    <row r="103" spans="1:1">
      <c r="A103" s="279"/>
    </row>
    <row r="104" spans="1:1">
      <c r="A104" s="279"/>
    </row>
    <row r="105" spans="1:1">
      <c r="A105" s="279"/>
    </row>
    <row r="106" spans="1:1">
      <c r="A106" s="279"/>
    </row>
    <row r="107" spans="1:1">
      <c r="A107" s="279"/>
    </row>
    <row r="108" spans="1:1">
      <c r="A108" s="279"/>
    </row>
    <row r="109" spans="1:1">
      <c r="A109" s="279"/>
    </row>
    <row r="110" spans="1:1">
      <c r="A110" s="279"/>
    </row>
    <row r="111" spans="1:1">
      <c r="A111" s="279"/>
    </row>
    <row r="112" spans="1:1">
      <c r="A112" s="279"/>
    </row>
    <row r="113" spans="1:1">
      <c r="A113" s="279"/>
    </row>
    <row r="114" spans="1:1">
      <c r="A114" s="279"/>
    </row>
    <row r="115" spans="1:1">
      <c r="A115" s="279"/>
    </row>
    <row r="116" spans="1:1">
      <c r="A116" s="279"/>
    </row>
    <row r="117" spans="1:1">
      <c r="A117" s="279"/>
    </row>
    <row r="118" spans="1:1">
      <c r="A118" s="279"/>
    </row>
    <row r="119" spans="1:1">
      <c r="A119" s="279"/>
    </row>
    <row r="120" spans="1:1">
      <c r="A120" s="279"/>
    </row>
    <row r="121" spans="1:1">
      <c r="A121" s="279"/>
    </row>
    <row r="122" spans="1:1">
      <c r="A122" s="279"/>
    </row>
    <row r="123" spans="1:1">
      <c r="A123" s="279"/>
    </row>
    <row r="124" spans="1:1">
      <c r="A124" s="279"/>
    </row>
    <row r="125" spans="1:1">
      <c r="A125" s="279"/>
    </row>
    <row r="126" spans="1:1">
      <c r="A126" s="279"/>
    </row>
    <row r="127" spans="1:1">
      <c r="A127" s="279"/>
    </row>
    <row r="128" spans="1:1">
      <c r="A128" s="279"/>
    </row>
    <row r="129" spans="1:1">
      <c r="A129" s="279"/>
    </row>
    <row r="130" spans="1:1">
      <c r="A130" s="279"/>
    </row>
    <row r="131" spans="1:1">
      <c r="A131" s="279"/>
    </row>
    <row r="132" spans="1:1">
      <c r="A132" s="279"/>
    </row>
    <row r="133" spans="1:1">
      <c r="A133" s="279"/>
    </row>
    <row r="134" spans="1:1">
      <c r="A134" s="279"/>
    </row>
    <row r="135" spans="1:1">
      <c r="A135" s="279"/>
    </row>
    <row r="136" spans="1:1">
      <c r="A136" s="279"/>
    </row>
    <row r="137" spans="1:1">
      <c r="A137" s="279"/>
    </row>
    <row r="138" spans="1:1">
      <c r="A138" s="279"/>
    </row>
    <row r="139" spans="1:1">
      <c r="A139" s="279"/>
    </row>
    <row r="140" spans="1:1">
      <c r="A140" s="279"/>
    </row>
    <row r="141" spans="1:1">
      <c r="A141" s="279"/>
    </row>
    <row r="142" spans="1:1">
      <c r="A142" s="279"/>
    </row>
    <row r="143" spans="1:1">
      <c r="A143" s="279"/>
    </row>
    <row r="144" spans="1:1">
      <c r="A144" s="279"/>
    </row>
    <row r="145" spans="1:1">
      <c r="A145" s="279"/>
    </row>
    <row r="146" spans="1:1">
      <c r="A146" s="279"/>
    </row>
    <row r="147" spans="1:1">
      <c r="A147" s="279"/>
    </row>
    <row r="148" spans="1:1">
      <c r="A148" s="279"/>
    </row>
    <row r="149" spans="1:1">
      <c r="A149" s="279"/>
    </row>
    <row r="150" spans="1:1">
      <c r="A150" s="279"/>
    </row>
    <row r="151" spans="1:1">
      <c r="A151" s="279"/>
    </row>
    <row r="152" spans="1:1">
      <c r="A152" s="279"/>
    </row>
    <row r="153" spans="1:1">
      <c r="A153" s="278">
        <f>SUM(AO21)</f>
        <v>0</v>
      </c>
    </row>
    <row r="154" spans="1:1">
      <c r="A154" s="278">
        <f>SUM(AO36)</f>
        <v>0</v>
      </c>
    </row>
    <row r="155" spans="1:1">
      <c r="A155" s="278">
        <f>SUM(AO50)</f>
        <v>0</v>
      </c>
    </row>
  </sheetData>
  <sheetProtection algorithmName="SHA-512" hashValue="dvlUF07r6u5/fXP9XB7sJ0Qnp6Wy8MkKW21FRbhRV6S27/bmM34SsgVhaoaRY7cPsdT1tXJzLXPv0igOVNrKGQ==" saltValue="/RYa8fyA1A0UtfcZrGv6IA=="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3"/>
  <conditionalFormatting sqref="AM43:AO43">
    <cfRule type="expression" dxfId="46" priority="2">
      <formula>$E$43="空調設備"</formula>
    </cfRule>
  </conditionalFormatting>
  <conditionalFormatting sqref="AM44:AO44">
    <cfRule type="expression" dxfId="45" priority="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C8FA-58E8-4857-BD95-B9A81B52CD6D}">
  <dimension ref="A1:BG138"/>
  <sheetViews>
    <sheetView showGridLines="0" showZeros="0" view="pageBreakPreview" zoomScale="55" zoomScaleNormal="100" zoomScaleSheetLayoutView="55" workbookViewId="0">
      <selection activeCell="BI16" sqref="BI16"/>
    </sheetView>
  </sheetViews>
  <sheetFormatPr defaultColWidth="9" defaultRowHeight="13"/>
  <cols>
    <col min="1" max="85" width="3.6328125" style="7" customWidth="1"/>
    <col min="86" max="16384" width="9" style="7"/>
  </cols>
  <sheetData>
    <row r="1" spans="1:55" ht="18.75" customHeight="1">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2">
        <f>'様式第8｜完了実績報告書'!$CA$2</f>
        <v>0</v>
      </c>
      <c r="AX1" s="542"/>
      <c r="AY1" s="542"/>
      <c r="AZ1" s="542"/>
      <c r="BA1" s="542"/>
      <c r="BB1" s="542"/>
      <c r="BC1" s="60"/>
    </row>
    <row r="2" spans="1:55" ht="18.75" customHeight="1">
      <c r="AN2" s="3"/>
      <c r="AV2" s="267" t="str">
        <f>'様式第8｜完了実績報告書'!$BZ$3</f>
        <v>補助事業者名</v>
      </c>
      <c r="AW2" s="542">
        <f>'様式第8｜完了実績報告書'!$BD$15</f>
        <v>0</v>
      </c>
      <c r="AX2" s="542"/>
      <c r="AY2" s="542"/>
      <c r="AZ2" s="542"/>
      <c r="BA2" s="542"/>
      <c r="BB2" s="542"/>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42" t="s">
        <v>234</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c r="BC3" s="1142"/>
    </row>
    <row r="4" spans="1:55"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4"/>
      <c r="AT4" s="4"/>
      <c r="AU4" s="33"/>
      <c r="AV4" s="33"/>
      <c r="AW4" s="4"/>
      <c r="AX4" s="4"/>
      <c r="AY4" s="4"/>
      <c r="AZ4" s="12"/>
      <c r="BA4" s="12"/>
      <c r="BB4" s="12"/>
      <c r="BC4" s="289"/>
    </row>
    <row r="5" spans="1:55"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A5" s="140"/>
      <c r="AP5" s="50"/>
      <c r="AU5" s="207" t="s">
        <v>41</v>
      </c>
      <c r="AV5" s="633"/>
      <c r="AW5" s="633"/>
      <c r="AX5" s="209" t="s">
        <v>161</v>
      </c>
      <c r="AY5" s="633"/>
      <c r="AZ5" s="633"/>
      <c r="BA5" s="634" t="s">
        <v>162</v>
      </c>
      <c r="BB5" s="634"/>
      <c r="BC5" s="634"/>
    </row>
    <row r="6" spans="1:55" ht="24" customHeight="1">
      <c r="A6" s="331" t="s">
        <v>237</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55" ht="24" customHeight="1">
      <c r="A7" s="331" t="s">
        <v>238</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15.75" customHeight="1" thickBot="1">
      <c r="A8" s="48"/>
      <c r="B8" s="304"/>
      <c r="C8" s="305"/>
      <c r="D8" s="305"/>
      <c r="E8" s="305"/>
      <c r="F8" s="305"/>
      <c r="G8" s="305"/>
      <c r="H8" s="305"/>
      <c r="I8" s="305"/>
      <c r="J8" s="305"/>
      <c r="K8" s="305"/>
      <c r="L8" s="305"/>
      <c r="M8" s="305"/>
      <c r="N8" s="305"/>
      <c r="O8" s="305"/>
      <c r="P8" s="305"/>
      <c r="Q8" s="306"/>
      <c r="R8" s="306"/>
      <c r="S8" s="306"/>
      <c r="T8" s="306"/>
      <c r="U8" s="305"/>
      <c r="V8" s="305"/>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row>
    <row r="9" spans="1:55" ht="44.15" customHeight="1" thickBot="1">
      <c r="A9" s="1163" t="s">
        <v>280</v>
      </c>
      <c r="B9" s="1164"/>
      <c r="C9" s="1164"/>
      <c r="D9" s="1164"/>
      <c r="E9" s="1164"/>
      <c r="F9" s="1165"/>
      <c r="G9" s="1166">
        <f>'様式第8｜完了実績報告書'!$CA$2</f>
        <v>0</v>
      </c>
      <c r="H9" s="1167"/>
      <c r="I9" s="1167"/>
      <c r="J9" s="1167"/>
      <c r="K9" s="1167"/>
      <c r="L9" s="1167"/>
      <c r="M9" s="1167"/>
      <c r="N9" s="1168"/>
      <c r="O9" s="1154" t="s">
        <v>281</v>
      </c>
      <c r="P9" s="1154"/>
      <c r="Q9" s="1154"/>
      <c r="R9" s="1154"/>
      <c r="S9" s="1154"/>
      <c r="T9" s="1154"/>
      <c r="U9" s="1155"/>
      <c r="V9" s="1156"/>
      <c r="W9" s="1157"/>
      <c r="X9" s="1157"/>
      <c r="Y9" s="1157"/>
      <c r="Z9" s="1157"/>
      <c r="AA9" s="1157"/>
      <c r="AB9" s="1157"/>
      <c r="AC9" s="1157"/>
      <c r="AD9" s="1157"/>
      <c r="AE9" s="1157"/>
      <c r="AF9" s="1157"/>
      <c r="AG9" s="1157"/>
      <c r="AH9" s="1157"/>
      <c r="AI9" s="1157"/>
      <c r="AJ9" s="1157"/>
      <c r="AK9" s="1157"/>
      <c r="AL9" s="1157"/>
      <c r="AM9" s="1157"/>
      <c r="AN9" s="1157"/>
      <c r="AO9" s="1157"/>
      <c r="AP9" s="1157"/>
      <c r="AQ9" s="1157"/>
      <c r="AR9" s="1157"/>
      <c r="AS9" s="1157"/>
      <c r="AT9" s="1157"/>
      <c r="AU9" s="1157"/>
      <c r="AV9" s="1157"/>
      <c r="AW9" s="1157"/>
      <c r="AX9" s="1157"/>
      <c r="AY9" s="1157"/>
      <c r="AZ9" s="1157"/>
      <c r="BA9" s="1157"/>
      <c r="BB9" s="1157"/>
      <c r="BC9" s="1158"/>
    </row>
    <row r="10" spans="1:55" ht="15.75" customHeight="1" thickBot="1">
      <c r="A10" s="48"/>
      <c r="B10" s="304"/>
      <c r="C10" s="305"/>
      <c r="D10" s="305"/>
      <c r="E10" s="305"/>
      <c r="F10" s="305"/>
      <c r="G10" s="305"/>
      <c r="H10" s="305"/>
      <c r="I10" s="305"/>
      <c r="J10" s="305"/>
      <c r="K10" s="305"/>
      <c r="L10" s="305"/>
      <c r="M10" s="305"/>
      <c r="N10" s="305"/>
      <c r="O10" s="305"/>
      <c r="P10" s="305"/>
      <c r="Q10" s="306"/>
      <c r="R10" s="306"/>
      <c r="S10" s="306"/>
      <c r="T10" s="306"/>
      <c r="U10" s="305"/>
      <c r="V10" s="305"/>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row>
    <row r="11" spans="1:55" ht="26.15" customHeight="1" thickBot="1">
      <c r="A11" s="1159" t="s">
        <v>242</v>
      </c>
      <c r="B11" s="1159"/>
      <c r="C11" s="1159"/>
      <c r="D11" s="1159"/>
      <c r="E11" s="1159"/>
      <c r="F11" s="1160"/>
      <c r="G11" s="1161" t="s">
        <v>239</v>
      </c>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s="1162"/>
      <c r="AG11" s="1162"/>
      <c r="AH11" s="1162"/>
      <c r="AI11" s="1162"/>
      <c r="AJ11" s="1162"/>
      <c r="AK11" s="1162"/>
      <c r="AL11" s="1162"/>
      <c r="AM11" s="1162"/>
      <c r="AN11" s="1162"/>
      <c r="AO11" s="1162"/>
      <c r="AP11" s="1162"/>
      <c r="AQ11" s="1162"/>
      <c r="AR11" s="1162"/>
      <c r="AS11" s="1162"/>
      <c r="AT11" s="1162"/>
      <c r="AU11" s="1162"/>
      <c r="AV11" s="1162"/>
      <c r="AW11" s="1162"/>
      <c r="AX11" s="1162"/>
      <c r="AY11" s="1162"/>
      <c r="AZ11" s="1162"/>
      <c r="BA11" s="1162"/>
      <c r="BB11" s="1162"/>
      <c r="BC11" s="1162"/>
    </row>
    <row r="12" spans="1:55" ht="26.15" customHeight="1" thickBot="1">
      <c r="A12" s="1159"/>
      <c r="B12" s="1159"/>
      <c r="C12" s="1159"/>
      <c r="D12" s="1159"/>
      <c r="E12" s="1159"/>
      <c r="F12" s="1160"/>
      <c r="G12" s="1169" t="s">
        <v>240</v>
      </c>
      <c r="H12" s="1170"/>
      <c r="I12" s="1170"/>
      <c r="J12" s="1170"/>
      <c r="K12" s="1170"/>
      <c r="L12" s="1170"/>
      <c r="M12" s="1170"/>
      <c r="N12" s="1171"/>
      <c r="O12" s="1172" t="s">
        <v>235</v>
      </c>
      <c r="P12" s="1173"/>
      <c r="Q12" s="1173"/>
      <c r="R12" s="1173"/>
      <c r="S12" s="1173"/>
      <c r="T12" s="1173"/>
      <c r="U12" s="1173"/>
      <c r="V12" s="1173"/>
      <c r="W12" s="1173"/>
      <c r="X12" s="1173"/>
      <c r="Y12" s="1173"/>
      <c r="Z12" s="1173"/>
      <c r="AA12" s="1173"/>
      <c r="AB12" s="1173"/>
      <c r="AC12" s="1173"/>
      <c r="AD12" s="1173"/>
      <c r="AE12" s="1173"/>
      <c r="AF12" s="1173"/>
      <c r="AG12" s="1173"/>
      <c r="AH12" s="1174"/>
      <c r="AI12" s="1152" t="s">
        <v>241</v>
      </c>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row>
    <row r="13" spans="1:55" ht="40" customHeight="1" thickBot="1">
      <c r="A13" s="1159"/>
      <c r="B13" s="1159"/>
      <c r="C13" s="1159"/>
      <c r="D13" s="1159"/>
      <c r="E13" s="1159"/>
      <c r="F13" s="1160"/>
      <c r="G13" s="323" t="s">
        <v>5</v>
      </c>
      <c r="H13" s="1175" t="s">
        <v>243</v>
      </c>
      <c r="I13" s="1175"/>
      <c r="J13" s="1175"/>
      <c r="K13" s="1175"/>
      <c r="L13" s="1175"/>
      <c r="M13" s="1175"/>
      <c r="N13" s="1176"/>
      <c r="O13" s="324" t="s">
        <v>5</v>
      </c>
      <c r="P13" s="1149" t="s">
        <v>244</v>
      </c>
      <c r="Q13" s="1149"/>
      <c r="R13" s="1149"/>
      <c r="S13" s="1149"/>
      <c r="T13" s="1149"/>
      <c r="U13" s="1149"/>
      <c r="V13" s="1149"/>
      <c r="W13" s="1149"/>
      <c r="X13" s="1149"/>
      <c r="Y13" s="1149"/>
      <c r="Z13" s="1149"/>
      <c r="AA13" s="1150"/>
      <c r="AB13" s="325" t="s">
        <v>5</v>
      </c>
      <c r="AC13" s="1149" t="s">
        <v>236</v>
      </c>
      <c r="AD13" s="1149"/>
      <c r="AE13" s="1149"/>
      <c r="AF13" s="1149"/>
      <c r="AG13" s="1149"/>
      <c r="AH13" s="1177"/>
      <c r="AI13" s="324" t="s">
        <v>5</v>
      </c>
      <c r="AJ13" s="1149" t="s">
        <v>245</v>
      </c>
      <c r="AK13" s="1149"/>
      <c r="AL13" s="1149"/>
      <c r="AM13" s="1149"/>
      <c r="AN13" s="1149"/>
      <c r="AO13" s="1150"/>
      <c r="AP13" s="326" t="s">
        <v>5</v>
      </c>
      <c r="AQ13" s="1149" t="s">
        <v>246</v>
      </c>
      <c r="AR13" s="1149"/>
      <c r="AS13" s="1149"/>
      <c r="AT13" s="1149"/>
      <c r="AU13" s="1149"/>
      <c r="AV13" s="1150"/>
      <c r="AW13" s="326" t="s">
        <v>5</v>
      </c>
      <c r="AX13" s="1149" t="s">
        <v>247</v>
      </c>
      <c r="AY13" s="1149"/>
      <c r="AZ13" s="1149"/>
      <c r="BA13" s="1149"/>
      <c r="BB13" s="1149"/>
      <c r="BC13" s="1151"/>
    </row>
    <row r="14" spans="1:55" ht="40" customHeight="1">
      <c r="A14" s="48"/>
      <c r="B14" s="304"/>
      <c r="C14" s="305"/>
      <c r="D14" s="305"/>
      <c r="E14" s="305"/>
      <c r="F14" s="305"/>
      <c r="G14" s="305"/>
      <c r="H14" s="305"/>
      <c r="I14" s="305"/>
      <c r="J14" s="305"/>
      <c r="K14" s="305"/>
      <c r="L14" s="305"/>
      <c r="M14" s="305"/>
      <c r="N14" s="305"/>
      <c r="O14" s="305"/>
      <c r="P14" s="305"/>
      <c r="Q14" s="306"/>
      <c r="R14" s="306"/>
      <c r="S14" s="306"/>
      <c r="T14" s="306"/>
      <c r="U14" s="305"/>
      <c r="V14" s="305"/>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row>
    <row r="15" spans="1:55" ht="40" customHeight="1">
      <c r="A15" s="48"/>
      <c r="B15" s="307"/>
      <c r="C15" s="306"/>
      <c r="D15" s="306"/>
      <c r="E15" s="306" t="s">
        <v>248</v>
      </c>
      <c r="F15" s="306"/>
      <c r="G15" s="306"/>
      <c r="H15" s="306"/>
      <c r="I15" s="306"/>
      <c r="J15" s="306"/>
      <c r="K15" s="306"/>
      <c r="L15" s="306"/>
      <c r="M15" s="306"/>
      <c r="N15" s="306"/>
      <c r="O15" s="306"/>
      <c r="P15" s="305"/>
      <c r="Q15" s="306"/>
      <c r="R15" s="306"/>
      <c r="S15" s="306"/>
      <c r="T15" s="306"/>
      <c r="U15" s="305"/>
      <c r="V15" s="305"/>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row>
    <row r="16" spans="1:55" ht="320.14999999999998" customHeight="1">
      <c r="A16" s="48"/>
      <c r="B16" s="304"/>
      <c r="C16" s="305"/>
      <c r="D16" s="305"/>
      <c r="E16" s="1143"/>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5"/>
    </row>
    <row r="17" spans="1:51" ht="320.14999999999998" customHeight="1">
      <c r="A17" s="48"/>
      <c r="B17" s="304"/>
      <c r="C17" s="305"/>
      <c r="D17" s="305"/>
      <c r="E17" s="1146"/>
      <c r="F17" s="1147"/>
      <c r="G17" s="1147"/>
      <c r="H17" s="1147"/>
      <c r="I17" s="1147"/>
      <c r="J17" s="1147"/>
      <c r="K17" s="1147"/>
      <c r="L17" s="1147"/>
      <c r="M17" s="1147"/>
      <c r="N17" s="1147"/>
      <c r="O17" s="1147"/>
      <c r="P17" s="1147"/>
      <c r="Q17" s="1147"/>
      <c r="R17" s="1147"/>
      <c r="S17" s="1147"/>
      <c r="T17" s="1147"/>
      <c r="U17" s="1147"/>
      <c r="V17" s="1147"/>
      <c r="W17" s="1147"/>
      <c r="X17" s="1147"/>
      <c r="Y17" s="1147"/>
      <c r="Z17" s="1147"/>
      <c r="AA17" s="1147"/>
      <c r="AB17" s="1147"/>
      <c r="AC17" s="1147"/>
      <c r="AD17" s="1147"/>
      <c r="AE17" s="1147"/>
      <c r="AF17" s="1147"/>
      <c r="AG17" s="1147"/>
      <c r="AH17" s="1147"/>
      <c r="AI17" s="1147"/>
      <c r="AJ17" s="1147"/>
      <c r="AK17" s="1147"/>
      <c r="AL17" s="1147"/>
      <c r="AM17" s="1147"/>
      <c r="AN17" s="1147"/>
      <c r="AO17" s="1147"/>
      <c r="AP17" s="1147"/>
      <c r="AQ17" s="1147"/>
      <c r="AR17" s="1147"/>
      <c r="AS17" s="1147"/>
      <c r="AT17" s="1147"/>
      <c r="AU17" s="1147"/>
      <c r="AV17" s="1147"/>
      <c r="AW17" s="1147"/>
      <c r="AX17" s="1147"/>
      <c r="AY17" s="1148"/>
    </row>
    <row r="18" spans="1:51" ht="24" customHeight="1">
      <c r="A18" s="48"/>
      <c r="B18" s="304"/>
      <c r="C18" s="305"/>
      <c r="D18" s="305"/>
      <c r="E18" s="305"/>
      <c r="F18" s="305"/>
      <c r="G18" s="305"/>
      <c r="H18" s="305"/>
      <c r="I18" s="305"/>
      <c r="J18" s="305"/>
      <c r="K18" s="305"/>
      <c r="L18" s="305"/>
      <c r="M18" s="305"/>
      <c r="N18" s="305"/>
      <c r="O18" s="305"/>
      <c r="P18" s="305"/>
      <c r="Q18" s="306"/>
      <c r="R18" s="306"/>
      <c r="S18" s="306"/>
      <c r="T18" s="306"/>
      <c r="U18" s="305"/>
      <c r="V18" s="305"/>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row>
    <row r="19" spans="1:51" ht="24" customHeight="1">
      <c r="A19" s="48"/>
      <c r="B19" s="304"/>
      <c r="C19" s="305"/>
      <c r="D19" s="305"/>
      <c r="E19" s="305"/>
      <c r="F19" s="305"/>
      <c r="G19" s="305"/>
      <c r="H19" s="305"/>
      <c r="I19" s="305"/>
      <c r="J19" s="305"/>
      <c r="K19" s="305"/>
      <c r="L19" s="305"/>
      <c r="M19" s="305"/>
      <c r="N19" s="305"/>
      <c r="O19" s="305"/>
      <c r="P19" s="305"/>
      <c r="Q19" s="306"/>
      <c r="R19" s="306"/>
      <c r="S19" s="306"/>
      <c r="T19" s="306"/>
      <c r="U19" s="305"/>
      <c r="V19" s="305"/>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row>
    <row r="20" spans="1:51" ht="24" customHeight="1">
      <c r="A20" s="4"/>
      <c r="B20" s="4"/>
      <c r="C20" s="35"/>
      <c r="D20" s="35"/>
      <c r="E20" s="35"/>
      <c r="F20" s="35"/>
      <c r="G20" s="35"/>
      <c r="H20" s="35"/>
      <c r="I20" s="35"/>
      <c r="J20" s="35"/>
      <c r="K20" s="35"/>
      <c r="L20" s="35"/>
      <c r="M20" s="35"/>
      <c r="N20" s="35"/>
      <c r="O20" s="35"/>
      <c r="P20" s="35"/>
      <c r="Q20" s="4"/>
      <c r="R20" s="4"/>
      <c r="S20" s="4"/>
      <c r="T20" s="4"/>
      <c r="U20" s="35"/>
      <c r="V20" s="35"/>
      <c r="W20" s="4"/>
      <c r="X20" s="4"/>
      <c r="Y20" s="4"/>
      <c r="Z20" s="4"/>
      <c r="AA20" s="4"/>
      <c r="AB20" s="4"/>
      <c r="AC20" s="4"/>
      <c r="AD20" s="4"/>
      <c r="AE20" s="4"/>
      <c r="AF20" s="4"/>
      <c r="AG20" s="4"/>
      <c r="AH20" s="4"/>
      <c r="AI20" s="4"/>
      <c r="AJ20" s="4"/>
      <c r="AK20" s="4"/>
      <c r="AL20" s="4"/>
      <c r="AM20" s="4"/>
      <c r="AN20" s="4"/>
      <c r="AO20" s="4"/>
      <c r="AP20" s="4"/>
      <c r="AQ20" s="4"/>
      <c r="AR20" s="4"/>
      <c r="AS20" s="4"/>
      <c r="AT20" s="4"/>
    </row>
    <row r="21" spans="1:51" s="12" customFormat="1" ht="47.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53"/>
      <c r="AV21" s="53"/>
      <c r="AW21" s="53"/>
      <c r="AX21" s="53"/>
    </row>
    <row r="22" spans="1:51" ht="30" customHeight="1"/>
    <row r="23" spans="1:51" ht="3" customHeight="1"/>
    <row r="24" spans="1:51" ht="21" customHeight="1"/>
    <row r="25" spans="1:51" ht="21" customHeight="1">
      <c r="U25" s="184"/>
      <c r="AT25" s="184"/>
    </row>
    <row r="26" spans="1:51" s="23" customForma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227"/>
    </row>
    <row r="35" spans="59:59" s="4" customFormat="1" ht="37.5" customHeight="1"/>
    <row r="36" spans="59:59" s="12" customFormat="1" ht="15.75" customHeight="1"/>
    <row r="37" spans="59:59" s="25" customFormat="1" ht="31.5" customHeight="1"/>
    <row r="38" spans="59:59" s="25" customFormat="1" ht="63" customHeight="1"/>
    <row r="39" spans="59:59" s="25" customFormat="1" ht="41.25" customHeight="1"/>
    <row r="40" spans="59:59" ht="36" customHeight="1"/>
    <row r="41" spans="59:59" ht="36" customHeight="1"/>
    <row r="42" spans="59:59" s="23" customFormat="1"/>
    <row r="43" spans="59:59" ht="12" customHeight="1"/>
    <row r="44" spans="59:59" ht="28.5" customHeight="1"/>
    <row r="45" spans="59:59" ht="14.25" customHeight="1"/>
    <row r="46" spans="59:59" ht="46.5" customHeight="1"/>
    <row r="47" spans="59:59" s="4" customFormat="1" ht="37.5" customHeight="1"/>
    <row r="48" spans="59:59" s="4" customFormat="1" ht="37.5" customHeight="1"/>
    <row r="49" spans="1:55" ht="37.5" customHeight="1"/>
    <row r="50" spans="1:55" ht="37.5" customHeight="1"/>
    <row r="51" spans="1:55" s="12" customFormat="1" ht="15.75" customHeight="1"/>
    <row r="52" spans="1:55" s="25" customFormat="1" ht="31.5" customHeight="1"/>
    <row r="53" spans="1:55" s="25" customFormat="1" ht="63" customHeight="1"/>
    <row r="54" spans="1:55" s="25" customFormat="1" ht="41.25" customHeight="1"/>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ht="3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1:55" s="25" customFormat="1"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5"/>
      <c r="AZ57" s="55"/>
      <c r="BA57" s="55"/>
      <c r="BB57" s="55"/>
      <c r="BC57" s="55"/>
    </row>
    <row r="58" spans="1:55" ht="16.5" customHeight="1">
      <c r="A58" s="37"/>
      <c r="B58" s="37"/>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2"/>
      <c r="AZ58" s="12"/>
      <c r="BA58" s="12"/>
      <c r="BB58" s="12"/>
      <c r="BC58" s="12"/>
    </row>
    <row r="88" spans="1:1">
      <c r="A88" s="227"/>
    </row>
    <row r="138" spans="1:1">
      <c r="A138" s="278"/>
    </row>
  </sheetData>
  <sheetProtection algorithmName="SHA-512" hashValue="vgA9Y6LzMoSNsLPC5+KoAqiPVr2rH2BReac2pfWK9AaT3MGlg/vrw/1jeH5uTSVSj8RrQ7p888QBsH4KXURisA==" saltValue="TfN8tcDz8yDoLbtSDdIRZg==" spinCount="100000" sheet="1" scenarios="1"/>
  <mergeCells count="22">
    <mergeCell ref="O9:U9"/>
    <mergeCell ref="V9:BC9"/>
    <mergeCell ref="A11:F13"/>
    <mergeCell ref="G11:BC11"/>
    <mergeCell ref="A9:F9"/>
    <mergeCell ref="G9:N9"/>
    <mergeCell ref="G12:N12"/>
    <mergeCell ref="O12:AH12"/>
    <mergeCell ref="H13:N13"/>
    <mergeCell ref="P13:AA13"/>
    <mergeCell ref="AC13:AH13"/>
    <mergeCell ref="E16:AY17"/>
    <mergeCell ref="AJ13:AO13"/>
    <mergeCell ref="AQ13:AV13"/>
    <mergeCell ref="AX13:BC13"/>
    <mergeCell ref="AI12:BC12"/>
    <mergeCell ref="AW1:BB1"/>
    <mergeCell ref="AW2:BB2"/>
    <mergeCell ref="A3:BC3"/>
    <mergeCell ref="AV5:AW5"/>
    <mergeCell ref="AY5:AZ5"/>
    <mergeCell ref="BA5:BC5"/>
  </mergeCells>
  <phoneticPr fontId="53"/>
  <conditionalFormatting sqref="V9:BC9">
    <cfRule type="expression" dxfId="44" priority="2">
      <formula>$V$9=""</formula>
    </cfRule>
  </conditionalFormatting>
  <conditionalFormatting sqref="G9:N9">
    <cfRule type="expression" dxfId="43" priority="1">
      <formula>$G$9=""</formula>
    </cfRule>
  </conditionalFormatting>
  <dataValidations count="2">
    <dataValidation imeMode="disabled" allowBlank="1" showInputMessage="1" showErrorMessage="1" sqref="AV5:AW5 AY5:AZ5" xr:uid="{A7CD83FF-5A38-4689-8518-698E74EB7ACC}"/>
    <dataValidation type="list" showInputMessage="1" showErrorMessage="1" sqref="G13 O13 AB13 AI13 AP13 AW13" xr:uid="{9CE2460A-8BC5-45C0-BD5F-9AF3967233C2}">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5890-CEE4-4226-9EA5-7603E7F45838}">
  <dimension ref="A1:BK167"/>
  <sheetViews>
    <sheetView showGridLines="0" showZeros="0" view="pageBreakPreview" zoomScale="55" zoomScaleNormal="100" zoomScaleSheetLayoutView="55" workbookViewId="0">
      <selection activeCell="G9" sqref="G9:Z9"/>
    </sheetView>
  </sheetViews>
  <sheetFormatPr defaultColWidth="9" defaultRowHeight="13"/>
  <cols>
    <col min="1" max="84" width="3.6328125" style="7" customWidth="1"/>
    <col min="85" max="16384" width="9" style="7"/>
  </cols>
  <sheetData>
    <row r="1" spans="1:63" ht="18.75" customHeight="1">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31"/>
      <c r="AO1" s="31"/>
      <c r="AP1" s="31"/>
      <c r="AU1" s="267" t="str">
        <f>'様式第8｜完了実績報告書'!$BZ$2</f>
        <v>事業番号</v>
      </c>
      <c r="AV1" s="542">
        <f>'様式第8｜完了実績報告書'!$CA$2</f>
        <v>0</v>
      </c>
      <c r="AW1" s="542"/>
      <c r="AX1" s="542"/>
      <c r="AY1" s="542"/>
      <c r="AZ1" s="542"/>
      <c r="BA1" s="542"/>
      <c r="BB1" s="60"/>
    </row>
    <row r="2" spans="1:63" ht="18.75" customHeight="1">
      <c r="AM2" s="3"/>
      <c r="AU2" s="267" t="str">
        <f>'様式第8｜完了実績報告書'!$BZ$3</f>
        <v>補助事業者名</v>
      </c>
      <c r="AV2" s="542">
        <f>'様式第8｜完了実績報告書'!$BD$15</f>
        <v>0</v>
      </c>
      <c r="AW2" s="542"/>
      <c r="AX2" s="542"/>
      <c r="AY2" s="542"/>
      <c r="AZ2" s="542"/>
      <c r="BA2" s="542"/>
      <c r="BB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63" ht="30" customHeight="1">
      <c r="A3" s="1142" t="s">
        <v>234</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2"/>
      <c r="AP3" s="1142"/>
      <c r="AQ3" s="1142"/>
      <c r="AR3" s="1142"/>
      <c r="AS3" s="1142"/>
      <c r="AT3" s="1142"/>
      <c r="AU3" s="1142"/>
      <c r="AV3" s="1142"/>
      <c r="AW3" s="1142"/>
      <c r="AX3" s="1142"/>
      <c r="AY3" s="1142"/>
      <c r="AZ3" s="1142"/>
      <c r="BA3" s="1142"/>
      <c r="BB3" s="1142"/>
    </row>
    <row r="4" spans="1:63"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4"/>
      <c r="AS4" s="4"/>
      <c r="AT4" s="33"/>
      <c r="AU4" s="33"/>
      <c r="AV4" s="4"/>
      <c r="AW4" s="4"/>
      <c r="AX4" s="4"/>
      <c r="AY4" s="12"/>
      <c r="AZ4" s="12"/>
      <c r="BA4" s="12"/>
      <c r="BB4" s="289"/>
    </row>
    <row r="5" spans="1:63"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O5" s="50"/>
      <c r="AT5" s="207" t="s">
        <v>41</v>
      </c>
      <c r="AU5" s="633"/>
      <c r="AV5" s="633"/>
      <c r="AW5" s="209" t="s">
        <v>161</v>
      </c>
      <c r="AX5" s="633"/>
      <c r="AY5" s="633"/>
      <c r="AZ5" s="634" t="s">
        <v>162</v>
      </c>
      <c r="BA5" s="634"/>
      <c r="BB5" s="634"/>
    </row>
    <row r="6" spans="1:63" ht="24" customHeight="1">
      <c r="A6" s="331" t="s">
        <v>237</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63" ht="24" customHeight="1">
      <c r="A7" s="331" t="s">
        <v>238</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63" ht="24" customHeight="1" thickBot="1">
      <c r="A8" s="48"/>
      <c r="B8" s="308"/>
      <c r="C8" s="309"/>
      <c r="D8" s="309"/>
      <c r="E8" s="309"/>
      <c r="F8" s="309"/>
      <c r="G8" s="309"/>
      <c r="H8" s="309"/>
      <c r="I8" s="309"/>
      <c r="J8" s="309"/>
      <c r="K8" s="309"/>
      <c r="L8" s="309"/>
      <c r="M8" s="309"/>
      <c r="N8" s="309"/>
      <c r="O8" s="309"/>
      <c r="P8" s="309"/>
      <c r="Q8" s="303"/>
      <c r="R8" s="303"/>
      <c r="S8" s="303"/>
      <c r="T8" s="303"/>
      <c r="U8" s="309"/>
      <c r="V8" s="309"/>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292"/>
      <c r="AY8" s="292"/>
      <c r="AZ8" s="292"/>
      <c r="BA8" s="292"/>
      <c r="BB8" s="292"/>
    </row>
    <row r="9" spans="1:63" ht="32.15" customHeight="1">
      <c r="A9" s="1186" t="s">
        <v>249</v>
      </c>
      <c r="B9" s="1187"/>
      <c r="C9" s="1187"/>
      <c r="D9" s="1187"/>
      <c r="E9" s="1187"/>
      <c r="F9" s="1188"/>
      <c r="G9" s="1189"/>
      <c r="H9" s="1190"/>
      <c r="I9" s="1190"/>
      <c r="J9" s="1190"/>
      <c r="K9" s="1190"/>
      <c r="L9" s="1190"/>
      <c r="M9" s="1190"/>
      <c r="N9" s="1190"/>
      <c r="O9" s="1190"/>
      <c r="P9" s="1190"/>
      <c r="Q9" s="1190"/>
      <c r="R9" s="1190"/>
      <c r="S9" s="1190"/>
      <c r="T9" s="1190"/>
      <c r="U9" s="1190"/>
      <c r="V9" s="1190"/>
      <c r="W9" s="1190"/>
      <c r="X9" s="1190"/>
      <c r="Y9" s="1190"/>
      <c r="Z9" s="1191"/>
      <c r="AA9" s="310"/>
      <c r="AB9" s="303"/>
      <c r="AC9" s="1186" t="s">
        <v>249</v>
      </c>
      <c r="AD9" s="1187"/>
      <c r="AE9" s="1187"/>
      <c r="AF9" s="1187"/>
      <c r="AG9" s="1187"/>
      <c r="AH9" s="1188"/>
      <c r="AI9" s="1189"/>
      <c r="AJ9" s="1190"/>
      <c r="AK9" s="1190"/>
      <c r="AL9" s="1190"/>
      <c r="AM9" s="1190"/>
      <c r="AN9" s="1190"/>
      <c r="AO9" s="1190"/>
      <c r="AP9" s="1190"/>
      <c r="AQ9" s="1190"/>
      <c r="AR9" s="1190"/>
      <c r="AS9" s="1190"/>
      <c r="AT9" s="1190"/>
      <c r="AU9" s="1190"/>
      <c r="AV9" s="1190"/>
      <c r="AW9" s="1190"/>
      <c r="AX9" s="1190"/>
      <c r="AY9" s="1190"/>
      <c r="AZ9" s="1190"/>
      <c r="BA9" s="1190"/>
      <c r="BB9" s="1191"/>
    </row>
    <row r="10" spans="1:63" ht="32.15" customHeight="1">
      <c r="A10" s="1203" t="s">
        <v>250</v>
      </c>
      <c r="B10" s="1204"/>
      <c r="C10" s="1204"/>
      <c r="D10" s="1204"/>
      <c r="E10" s="1204"/>
      <c r="F10" s="1205"/>
      <c r="G10" s="1192"/>
      <c r="H10" s="1193"/>
      <c r="I10" s="1193"/>
      <c r="J10" s="1193"/>
      <c r="K10" s="1193"/>
      <c r="L10" s="1193"/>
      <c r="M10" s="1193"/>
      <c r="N10" s="1193"/>
      <c r="O10" s="1193"/>
      <c r="P10" s="1193"/>
      <c r="Q10" s="1193"/>
      <c r="R10" s="1193"/>
      <c r="S10" s="1193"/>
      <c r="T10" s="1193"/>
      <c r="U10" s="1193"/>
      <c r="V10" s="1193"/>
      <c r="W10" s="1193"/>
      <c r="X10" s="1193"/>
      <c r="Y10" s="1193"/>
      <c r="Z10" s="1194"/>
      <c r="AA10" s="310"/>
      <c r="AB10" s="303"/>
      <c r="AC10" s="1203" t="s">
        <v>250</v>
      </c>
      <c r="AD10" s="1204"/>
      <c r="AE10" s="1204"/>
      <c r="AF10" s="1204"/>
      <c r="AG10" s="1204"/>
      <c r="AH10" s="1205"/>
      <c r="AI10" s="1192"/>
      <c r="AJ10" s="1193"/>
      <c r="AK10" s="1193"/>
      <c r="AL10" s="1193"/>
      <c r="AM10" s="1193"/>
      <c r="AN10" s="1193"/>
      <c r="AO10" s="1193"/>
      <c r="AP10" s="1193"/>
      <c r="AQ10" s="1193"/>
      <c r="AR10" s="1193"/>
      <c r="AS10" s="1193"/>
      <c r="AT10" s="1193"/>
      <c r="AU10" s="1193"/>
      <c r="AV10" s="1193"/>
      <c r="AW10" s="1193"/>
      <c r="AX10" s="1193"/>
      <c r="AY10" s="1193"/>
      <c r="AZ10" s="1193"/>
      <c r="BA10" s="1193"/>
      <c r="BB10" s="1194"/>
      <c r="BE10" s="333" t="s">
        <v>290</v>
      </c>
      <c r="BF10" s="333" t="s">
        <v>288</v>
      </c>
      <c r="BG10" s="333" t="s">
        <v>289</v>
      </c>
      <c r="BH10" s="333" t="s">
        <v>291</v>
      </c>
      <c r="BI10" s="333" t="s">
        <v>292</v>
      </c>
      <c r="BJ10" s="333" t="s">
        <v>316</v>
      </c>
      <c r="BK10" s="7" t="s">
        <v>317</v>
      </c>
    </row>
    <row r="11" spans="1:63" ht="32.15" customHeight="1">
      <c r="A11" s="1203" t="str">
        <f>IF(OR($G$10=$BF$10,$G$10=$BG$10),"改修工法","施工部位")</f>
        <v>施工部位</v>
      </c>
      <c r="B11" s="1204"/>
      <c r="C11" s="1204"/>
      <c r="D11" s="1204"/>
      <c r="E11" s="1204"/>
      <c r="F11" s="1205"/>
      <c r="G11" s="1192"/>
      <c r="H11" s="1193"/>
      <c r="I11" s="1193"/>
      <c r="J11" s="1193"/>
      <c r="K11" s="1193"/>
      <c r="L11" s="1193"/>
      <c r="M11" s="1193"/>
      <c r="N11" s="1193"/>
      <c r="O11" s="1193"/>
      <c r="P11" s="1193"/>
      <c r="Q11" s="1193"/>
      <c r="R11" s="1193"/>
      <c r="S11" s="1193"/>
      <c r="T11" s="1193"/>
      <c r="U11" s="1193"/>
      <c r="V11" s="1193"/>
      <c r="W11" s="1193"/>
      <c r="X11" s="1193"/>
      <c r="Y11" s="1193"/>
      <c r="Z11" s="1194"/>
      <c r="AA11" s="310"/>
      <c r="AB11" s="303"/>
      <c r="AC11" s="1203" t="str">
        <f>IF(OR($AI$10=$BF$10,$AI$10=$BG$10),"改修工法","施工部位")</f>
        <v>施工部位</v>
      </c>
      <c r="AD11" s="1204"/>
      <c r="AE11" s="1204"/>
      <c r="AF11" s="1204"/>
      <c r="AG11" s="1204"/>
      <c r="AH11" s="1205"/>
      <c r="AI11" s="1192"/>
      <c r="AJ11" s="1193"/>
      <c r="AK11" s="1193"/>
      <c r="AL11" s="1193"/>
      <c r="AM11" s="1193"/>
      <c r="AN11" s="1193"/>
      <c r="AO11" s="1193"/>
      <c r="AP11" s="1193"/>
      <c r="AQ11" s="1193"/>
      <c r="AR11" s="1193"/>
      <c r="AS11" s="1193"/>
      <c r="AT11" s="1193"/>
      <c r="AU11" s="1193"/>
      <c r="AV11" s="1193"/>
      <c r="AW11" s="1193"/>
      <c r="AX11" s="1193"/>
      <c r="AY11" s="1193"/>
      <c r="AZ11" s="1193"/>
      <c r="BA11" s="1193"/>
      <c r="BB11" s="1194"/>
      <c r="BE11" s="333" t="s">
        <v>247</v>
      </c>
      <c r="BF11" s="333" t="s">
        <v>295</v>
      </c>
      <c r="BG11" s="333" t="s">
        <v>243</v>
      </c>
      <c r="BH11" s="333"/>
      <c r="BI11" s="333"/>
    </row>
    <row r="12" spans="1:63" ht="32.15" customHeight="1">
      <c r="A12" s="1203" t="str">
        <f>IF($G$10=$BH$10,"パッケージ型番","製品名")</f>
        <v>製品名</v>
      </c>
      <c r="B12" s="1204"/>
      <c r="C12" s="1204"/>
      <c r="D12" s="1204"/>
      <c r="E12" s="1204"/>
      <c r="F12" s="1205"/>
      <c r="G12" s="1192"/>
      <c r="H12" s="1193"/>
      <c r="I12" s="1193"/>
      <c r="J12" s="1193"/>
      <c r="K12" s="1193"/>
      <c r="L12" s="1193"/>
      <c r="M12" s="1193"/>
      <c r="N12" s="1193"/>
      <c r="O12" s="1193"/>
      <c r="P12" s="1193"/>
      <c r="Q12" s="1193"/>
      <c r="R12" s="1193"/>
      <c r="S12" s="1193"/>
      <c r="T12" s="1193"/>
      <c r="U12" s="1193"/>
      <c r="V12" s="1193"/>
      <c r="W12" s="1193"/>
      <c r="X12" s="1193"/>
      <c r="Y12" s="1193"/>
      <c r="Z12" s="1194"/>
      <c r="AA12" s="310"/>
      <c r="AB12" s="303"/>
      <c r="AC12" s="1203" t="str">
        <f>IF($AI$10=$BH$10,"パッケージ型番","製品名")</f>
        <v>製品名</v>
      </c>
      <c r="AD12" s="1204"/>
      <c r="AE12" s="1204"/>
      <c r="AF12" s="1204"/>
      <c r="AG12" s="1204"/>
      <c r="AH12" s="1205"/>
      <c r="AI12" s="1192"/>
      <c r="AJ12" s="1193"/>
      <c r="AK12" s="1193"/>
      <c r="AL12" s="1193"/>
      <c r="AM12" s="1193"/>
      <c r="AN12" s="1193"/>
      <c r="AO12" s="1193"/>
      <c r="AP12" s="1193"/>
      <c r="AQ12" s="1193"/>
      <c r="AR12" s="1193"/>
      <c r="AS12" s="1193"/>
      <c r="AT12" s="1193"/>
      <c r="AU12" s="1193"/>
      <c r="AV12" s="1193"/>
      <c r="AW12" s="1193"/>
      <c r="AX12" s="1193"/>
      <c r="AY12" s="1193"/>
      <c r="AZ12" s="1193"/>
      <c r="BA12" s="1193"/>
      <c r="BB12" s="1194"/>
      <c r="BE12" s="333" t="s">
        <v>293</v>
      </c>
      <c r="BF12" s="333" t="s">
        <v>296</v>
      </c>
      <c r="BG12" s="333"/>
      <c r="BH12" s="333"/>
      <c r="BI12" s="333"/>
    </row>
    <row r="13" spans="1:63" ht="32.15" customHeight="1" thickBot="1">
      <c r="A13" s="1195" t="s">
        <v>251</v>
      </c>
      <c r="B13" s="1196"/>
      <c r="C13" s="1196"/>
      <c r="D13" s="1196"/>
      <c r="E13" s="1196"/>
      <c r="F13" s="1197"/>
      <c r="G13" s="1198"/>
      <c r="H13" s="1199"/>
      <c r="I13" s="1199"/>
      <c r="J13" s="1199"/>
      <c r="K13" s="1199"/>
      <c r="L13" s="1199"/>
      <c r="M13" s="1199"/>
      <c r="N13" s="1199"/>
      <c r="O13" s="1199"/>
      <c r="P13" s="1199"/>
      <c r="Q13" s="1199"/>
      <c r="R13" s="1199"/>
      <c r="S13" s="1199"/>
      <c r="T13" s="1199"/>
      <c r="U13" s="1199"/>
      <c r="V13" s="1199"/>
      <c r="W13" s="1199"/>
      <c r="X13" s="1199"/>
      <c r="Y13" s="1199"/>
      <c r="Z13" s="1200"/>
      <c r="AA13" s="311"/>
      <c r="AB13" s="48"/>
      <c r="AC13" s="1195" t="s">
        <v>251</v>
      </c>
      <c r="AD13" s="1196"/>
      <c r="AE13" s="1196"/>
      <c r="AF13" s="1196"/>
      <c r="AG13" s="1196"/>
      <c r="AH13" s="1197"/>
      <c r="AI13" s="1198"/>
      <c r="AJ13" s="1199"/>
      <c r="AK13" s="1199"/>
      <c r="AL13" s="1199"/>
      <c r="AM13" s="1199"/>
      <c r="AN13" s="1199"/>
      <c r="AO13" s="1199"/>
      <c r="AP13" s="1199"/>
      <c r="AQ13" s="1199"/>
      <c r="AR13" s="1199"/>
      <c r="AS13" s="1199"/>
      <c r="AT13" s="1199"/>
      <c r="AU13" s="1199"/>
      <c r="AV13" s="1199"/>
      <c r="AW13" s="1199"/>
      <c r="AX13" s="1199"/>
      <c r="AY13" s="1199"/>
      <c r="AZ13" s="1199"/>
      <c r="BA13" s="1199"/>
      <c r="BB13" s="1200"/>
      <c r="BE13" s="333" t="s">
        <v>294</v>
      </c>
      <c r="BF13" s="333" t="s">
        <v>297</v>
      </c>
      <c r="BG13" s="333"/>
      <c r="BH13" s="333"/>
      <c r="BI13" s="333"/>
    </row>
    <row r="14" spans="1:63" ht="40" customHeight="1">
      <c r="A14" s="48"/>
      <c r="B14" s="312"/>
      <c r="C14" s="301"/>
      <c r="D14" s="301"/>
      <c r="E14" s="301"/>
      <c r="F14" s="301"/>
      <c r="G14" s="301"/>
      <c r="H14" s="301"/>
      <c r="I14" s="301"/>
      <c r="J14" s="301"/>
      <c r="K14" s="301"/>
      <c r="L14" s="301"/>
      <c r="M14" s="301"/>
      <c r="N14" s="301"/>
      <c r="O14" s="301"/>
      <c r="P14" s="301"/>
      <c r="Q14" s="48"/>
      <c r="R14" s="48"/>
      <c r="S14" s="48"/>
      <c r="T14" s="48"/>
      <c r="U14" s="301"/>
      <c r="V14" s="301"/>
      <c r="W14" s="48"/>
      <c r="X14" s="48"/>
      <c r="Y14" s="48"/>
      <c r="Z14" s="48"/>
      <c r="AA14" s="311"/>
      <c r="AB14" s="48"/>
      <c r="AC14" s="48"/>
      <c r="AD14" s="48"/>
      <c r="AE14" s="48"/>
      <c r="AF14" s="48"/>
      <c r="AG14" s="48"/>
      <c r="AH14" s="48"/>
      <c r="AI14" s="48"/>
      <c r="AJ14" s="48"/>
      <c r="AK14" s="48"/>
      <c r="AL14" s="48"/>
      <c r="AM14" s="48"/>
      <c r="AN14" s="48"/>
      <c r="AO14" s="48"/>
      <c r="AP14" s="48"/>
      <c r="AQ14" s="48"/>
      <c r="AR14" s="48"/>
      <c r="AS14" s="48"/>
      <c r="AT14" s="48"/>
      <c r="AU14" s="48"/>
      <c r="AV14" s="48"/>
      <c r="AW14" s="48"/>
      <c r="AX14" s="292"/>
      <c r="AY14" s="292"/>
      <c r="AZ14" s="292"/>
      <c r="BA14" s="292"/>
      <c r="BB14" s="292"/>
    </row>
    <row r="15" spans="1:63" ht="24" customHeight="1">
      <c r="A15" s="1201" t="s">
        <v>254</v>
      </c>
      <c r="B15" s="1201"/>
      <c r="C15" s="1201"/>
      <c r="D15" s="1201"/>
      <c r="E15" s="1201"/>
      <c r="F15" s="1201"/>
      <c r="G15" s="1201"/>
      <c r="H15" s="1201"/>
      <c r="I15" s="48"/>
      <c r="J15" s="1202"/>
      <c r="K15" s="1202"/>
      <c r="L15" s="1202"/>
      <c r="M15" s="1202"/>
      <c r="N15" s="1202"/>
      <c r="O15" s="1202"/>
      <c r="P15" s="1202"/>
      <c r="Q15" s="1202"/>
      <c r="R15" s="1202"/>
      <c r="S15" s="1202"/>
      <c r="T15" s="1202"/>
      <c r="U15" s="1202"/>
      <c r="V15" s="1202"/>
      <c r="W15" s="1202"/>
      <c r="X15" s="1202"/>
      <c r="Y15" s="1202"/>
      <c r="Z15" s="48"/>
      <c r="AA15" s="311"/>
      <c r="AB15" s="48"/>
      <c r="AC15" s="1201" t="s">
        <v>254</v>
      </c>
      <c r="AD15" s="1201"/>
      <c r="AE15" s="1201"/>
      <c r="AF15" s="1201"/>
      <c r="AG15" s="1201"/>
      <c r="AH15" s="1201"/>
      <c r="AI15" s="1201"/>
      <c r="AJ15" s="1201"/>
      <c r="AK15" s="48"/>
      <c r="AL15" s="1202"/>
      <c r="AM15" s="1202"/>
      <c r="AN15" s="1202"/>
      <c r="AO15" s="1202"/>
      <c r="AP15" s="1202"/>
      <c r="AQ15" s="1202"/>
      <c r="AR15" s="1202"/>
      <c r="AS15" s="1202"/>
      <c r="AT15" s="1202"/>
      <c r="AU15" s="1202"/>
      <c r="AV15" s="1202"/>
      <c r="AW15" s="1202"/>
      <c r="AX15" s="1202"/>
      <c r="AY15" s="1202"/>
      <c r="AZ15" s="1202"/>
      <c r="BA15" s="1202"/>
      <c r="BB15" s="48"/>
    </row>
    <row r="16" spans="1:63" ht="38.15" customHeight="1">
      <c r="A16" s="1178"/>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80"/>
      <c r="AA16" s="311"/>
      <c r="AB16" s="160"/>
      <c r="AC16" s="1178"/>
      <c r="AD16" s="1179"/>
      <c r="AE16" s="1179"/>
      <c r="AF16" s="1179"/>
      <c r="AG16" s="1179"/>
      <c r="AH16" s="1179"/>
      <c r="AI16" s="1179"/>
      <c r="AJ16" s="1179"/>
      <c r="AK16" s="1179"/>
      <c r="AL16" s="1179"/>
      <c r="AM16" s="1179"/>
      <c r="AN16" s="1179"/>
      <c r="AO16" s="1179"/>
      <c r="AP16" s="1179"/>
      <c r="AQ16" s="1179"/>
      <c r="AR16" s="1179"/>
      <c r="AS16" s="1179"/>
      <c r="AT16" s="1179"/>
      <c r="AU16" s="1179"/>
      <c r="AV16" s="1179"/>
      <c r="AW16" s="1179"/>
      <c r="AX16" s="1179"/>
      <c r="AY16" s="1179"/>
      <c r="AZ16" s="1179"/>
      <c r="BA16" s="1179"/>
      <c r="BB16" s="1180"/>
    </row>
    <row r="17" spans="1:54" ht="38.15" customHeight="1">
      <c r="A17" s="1181"/>
      <c r="B17" s="1182"/>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3"/>
      <c r="AA17" s="311"/>
      <c r="AB17" s="160"/>
      <c r="AC17" s="1181"/>
      <c r="AD17" s="1182"/>
      <c r="AE17" s="1182"/>
      <c r="AF17" s="1182"/>
      <c r="AG17" s="1182"/>
      <c r="AH17" s="1182"/>
      <c r="AI17" s="1182"/>
      <c r="AJ17" s="1182"/>
      <c r="AK17" s="1182"/>
      <c r="AL17" s="1182"/>
      <c r="AM17" s="1182"/>
      <c r="AN17" s="1182"/>
      <c r="AO17" s="1182"/>
      <c r="AP17" s="1182"/>
      <c r="AQ17" s="1182"/>
      <c r="AR17" s="1182"/>
      <c r="AS17" s="1182"/>
      <c r="AT17" s="1182"/>
      <c r="AU17" s="1182"/>
      <c r="AV17" s="1182"/>
      <c r="AW17" s="1182"/>
      <c r="AX17" s="1182"/>
      <c r="AY17" s="1182"/>
      <c r="AZ17" s="1182"/>
      <c r="BA17" s="1182"/>
      <c r="BB17" s="1183"/>
    </row>
    <row r="18" spans="1:54" ht="38.15" customHeight="1">
      <c r="A18" s="1181"/>
      <c r="B18" s="1182"/>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3"/>
      <c r="AA18" s="311"/>
      <c r="AB18" s="160"/>
      <c r="AC18" s="1181"/>
      <c r="AD18" s="1182"/>
      <c r="AE18" s="1182"/>
      <c r="AF18" s="1182"/>
      <c r="AG18" s="1182"/>
      <c r="AH18" s="1182"/>
      <c r="AI18" s="1182"/>
      <c r="AJ18" s="1182"/>
      <c r="AK18" s="1182"/>
      <c r="AL18" s="1182"/>
      <c r="AM18" s="1182"/>
      <c r="AN18" s="1182"/>
      <c r="AO18" s="1182"/>
      <c r="AP18" s="1182"/>
      <c r="AQ18" s="1182"/>
      <c r="AR18" s="1182"/>
      <c r="AS18" s="1182"/>
      <c r="AT18" s="1182"/>
      <c r="AU18" s="1182"/>
      <c r="AV18" s="1182"/>
      <c r="AW18" s="1182"/>
      <c r="AX18" s="1182"/>
      <c r="AY18" s="1182"/>
      <c r="AZ18" s="1182"/>
      <c r="BA18" s="1182"/>
      <c r="BB18" s="1183"/>
    </row>
    <row r="19" spans="1:54" ht="38.15" customHeight="1">
      <c r="A19" s="1181"/>
      <c r="B19" s="1182"/>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3"/>
      <c r="AA19" s="311"/>
      <c r="AB19" s="160"/>
      <c r="AC19" s="1181"/>
      <c r="AD19" s="1182"/>
      <c r="AE19" s="1182"/>
      <c r="AF19" s="1182"/>
      <c r="AG19" s="1182"/>
      <c r="AH19" s="1182"/>
      <c r="AI19" s="1182"/>
      <c r="AJ19" s="1182"/>
      <c r="AK19" s="1182"/>
      <c r="AL19" s="1182"/>
      <c r="AM19" s="1182"/>
      <c r="AN19" s="1182"/>
      <c r="AO19" s="1182"/>
      <c r="AP19" s="1182"/>
      <c r="AQ19" s="1182"/>
      <c r="AR19" s="1182"/>
      <c r="AS19" s="1182"/>
      <c r="AT19" s="1182"/>
      <c r="AU19" s="1182"/>
      <c r="AV19" s="1182"/>
      <c r="AW19" s="1182"/>
      <c r="AX19" s="1182"/>
      <c r="AY19" s="1182"/>
      <c r="AZ19" s="1182"/>
      <c r="BA19" s="1182"/>
      <c r="BB19" s="1183"/>
    </row>
    <row r="20" spans="1:54" ht="38.15" customHeight="1">
      <c r="A20" s="1181"/>
      <c r="B20" s="1182"/>
      <c r="C20" s="1182"/>
      <c r="D20" s="1182"/>
      <c r="E20" s="1182"/>
      <c r="F20" s="1182"/>
      <c r="G20" s="1182"/>
      <c r="H20" s="1182"/>
      <c r="I20" s="1182"/>
      <c r="J20" s="1182"/>
      <c r="K20" s="1182"/>
      <c r="L20" s="1182"/>
      <c r="M20" s="1182"/>
      <c r="N20" s="1182"/>
      <c r="O20" s="1182"/>
      <c r="P20" s="1182"/>
      <c r="Q20" s="1182"/>
      <c r="R20" s="1182"/>
      <c r="S20" s="1182"/>
      <c r="T20" s="1182"/>
      <c r="U20" s="1182"/>
      <c r="V20" s="1182"/>
      <c r="W20" s="1182"/>
      <c r="X20" s="1182"/>
      <c r="Y20" s="1182"/>
      <c r="Z20" s="1183"/>
      <c r="AA20" s="311"/>
      <c r="AB20" s="160"/>
      <c r="AC20" s="1181"/>
      <c r="AD20" s="1182"/>
      <c r="AE20" s="1182"/>
      <c r="AF20" s="1182"/>
      <c r="AG20" s="1182"/>
      <c r="AH20" s="1182"/>
      <c r="AI20" s="1182"/>
      <c r="AJ20" s="1182"/>
      <c r="AK20" s="1182"/>
      <c r="AL20" s="1182"/>
      <c r="AM20" s="1182"/>
      <c r="AN20" s="1182"/>
      <c r="AO20" s="1182"/>
      <c r="AP20" s="1182"/>
      <c r="AQ20" s="1182"/>
      <c r="AR20" s="1182"/>
      <c r="AS20" s="1182"/>
      <c r="AT20" s="1182"/>
      <c r="AU20" s="1182"/>
      <c r="AV20" s="1182"/>
      <c r="AW20" s="1182"/>
      <c r="AX20" s="1182"/>
      <c r="AY20" s="1182"/>
      <c r="AZ20" s="1182"/>
      <c r="BA20" s="1182"/>
      <c r="BB20" s="1183"/>
    </row>
    <row r="21" spans="1:54" ht="38.15" customHeight="1">
      <c r="A21" s="1181"/>
      <c r="B21" s="1182"/>
      <c r="C21" s="1182"/>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1182"/>
      <c r="Z21" s="1183"/>
      <c r="AA21" s="311"/>
      <c r="AB21" s="160"/>
      <c r="AC21" s="1181"/>
      <c r="AD21" s="1182"/>
      <c r="AE21" s="1182"/>
      <c r="AF21" s="1182"/>
      <c r="AG21" s="1182"/>
      <c r="AH21" s="1182"/>
      <c r="AI21" s="1182"/>
      <c r="AJ21" s="1182"/>
      <c r="AK21" s="1182"/>
      <c r="AL21" s="1182"/>
      <c r="AM21" s="1182"/>
      <c r="AN21" s="1182"/>
      <c r="AO21" s="1182"/>
      <c r="AP21" s="1182"/>
      <c r="AQ21" s="1182"/>
      <c r="AR21" s="1182"/>
      <c r="AS21" s="1182"/>
      <c r="AT21" s="1182"/>
      <c r="AU21" s="1182"/>
      <c r="AV21" s="1182"/>
      <c r="AW21" s="1182"/>
      <c r="AX21" s="1182"/>
      <c r="AY21" s="1182"/>
      <c r="AZ21" s="1182"/>
      <c r="BA21" s="1182"/>
      <c r="BB21" s="1183"/>
    </row>
    <row r="22" spans="1:54" ht="38.15" customHeight="1">
      <c r="A22" s="1181"/>
      <c r="B22" s="1182"/>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3"/>
      <c r="AA22" s="311"/>
      <c r="AB22" s="160"/>
      <c r="AC22" s="1181"/>
      <c r="AD22" s="1182"/>
      <c r="AE22" s="1182"/>
      <c r="AF22" s="1182"/>
      <c r="AG22" s="1182"/>
      <c r="AH22" s="1182"/>
      <c r="AI22" s="1182"/>
      <c r="AJ22" s="1182"/>
      <c r="AK22" s="1182"/>
      <c r="AL22" s="1182"/>
      <c r="AM22" s="1182"/>
      <c r="AN22" s="1182"/>
      <c r="AO22" s="1182"/>
      <c r="AP22" s="1182"/>
      <c r="AQ22" s="1182"/>
      <c r="AR22" s="1182"/>
      <c r="AS22" s="1182"/>
      <c r="AT22" s="1182"/>
      <c r="AU22" s="1182"/>
      <c r="AV22" s="1182"/>
      <c r="AW22" s="1182"/>
      <c r="AX22" s="1182"/>
      <c r="AY22" s="1182"/>
      <c r="AZ22" s="1182"/>
      <c r="BA22" s="1182"/>
      <c r="BB22" s="1183"/>
    </row>
    <row r="23" spans="1:54" ht="38.15" customHeight="1">
      <c r="A23" s="1181"/>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3"/>
      <c r="AA23" s="311"/>
      <c r="AB23" s="160"/>
      <c r="AC23" s="1181"/>
      <c r="AD23" s="1182"/>
      <c r="AE23" s="1182"/>
      <c r="AF23" s="1182"/>
      <c r="AG23" s="1182"/>
      <c r="AH23" s="1182"/>
      <c r="AI23" s="1182"/>
      <c r="AJ23" s="1182"/>
      <c r="AK23" s="1182"/>
      <c r="AL23" s="1182"/>
      <c r="AM23" s="1182"/>
      <c r="AN23" s="1182"/>
      <c r="AO23" s="1182"/>
      <c r="AP23" s="1182"/>
      <c r="AQ23" s="1182"/>
      <c r="AR23" s="1182"/>
      <c r="AS23" s="1182"/>
      <c r="AT23" s="1182"/>
      <c r="AU23" s="1182"/>
      <c r="AV23" s="1182"/>
      <c r="AW23" s="1182"/>
      <c r="AX23" s="1182"/>
      <c r="AY23" s="1182"/>
      <c r="AZ23" s="1182"/>
      <c r="BA23" s="1182"/>
      <c r="BB23" s="1183"/>
    </row>
    <row r="24" spans="1:54" ht="38.15" customHeight="1">
      <c r="A24" s="1181"/>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3"/>
      <c r="AA24" s="311"/>
      <c r="AB24" s="160"/>
      <c r="AC24" s="1181"/>
      <c r="AD24" s="1182"/>
      <c r="AE24" s="1182"/>
      <c r="AF24" s="1182"/>
      <c r="AG24" s="1182"/>
      <c r="AH24" s="1182"/>
      <c r="AI24" s="1182"/>
      <c r="AJ24" s="1182"/>
      <c r="AK24" s="1182"/>
      <c r="AL24" s="1182"/>
      <c r="AM24" s="1182"/>
      <c r="AN24" s="1182"/>
      <c r="AO24" s="1182"/>
      <c r="AP24" s="1182"/>
      <c r="AQ24" s="1182"/>
      <c r="AR24" s="1182"/>
      <c r="AS24" s="1182"/>
      <c r="AT24" s="1182"/>
      <c r="AU24" s="1182"/>
      <c r="AV24" s="1182"/>
      <c r="AW24" s="1182"/>
      <c r="AX24" s="1182"/>
      <c r="AY24" s="1182"/>
      <c r="AZ24" s="1182"/>
      <c r="BA24" s="1182"/>
      <c r="BB24" s="1183"/>
    </row>
    <row r="25" spans="1:54" ht="38.15" customHeight="1">
      <c r="A25" s="1184"/>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1185"/>
      <c r="AA25" s="311"/>
      <c r="AB25" s="48"/>
      <c r="AC25" s="1184"/>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1185"/>
    </row>
    <row r="26" spans="1:54" ht="24"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11"/>
      <c r="AB26" s="48"/>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row>
    <row r="27" spans="1:54" ht="24" customHeight="1">
      <c r="A27" s="1201" t="s">
        <v>255</v>
      </c>
      <c r="B27" s="1201"/>
      <c r="C27" s="1201"/>
      <c r="D27" s="1201"/>
      <c r="E27" s="1201"/>
      <c r="F27" s="1201"/>
      <c r="G27" s="1201"/>
      <c r="H27" s="1201"/>
      <c r="I27" s="48"/>
      <c r="J27" s="1202"/>
      <c r="K27" s="1202"/>
      <c r="L27" s="1202"/>
      <c r="M27" s="1202"/>
      <c r="N27" s="1202"/>
      <c r="O27" s="1202"/>
      <c r="P27" s="1202"/>
      <c r="Q27" s="1202"/>
      <c r="R27" s="1202"/>
      <c r="S27" s="1202"/>
      <c r="T27" s="1202"/>
      <c r="U27" s="1202"/>
      <c r="V27" s="1202"/>
      <c r="W27" s="1202"/>
      <c r="X27" s="1202"/>
      <c r="Y27" s="1202"/>
      <c r="Z27" s="48"/>
      <c r="AA27" s="311"/>
      <c r="AB27" s="48"/>
      <c r="AC27" s="1201" t="s">
        <v>298</v>
      </c>
      <c r="AD27" s="1201"/>
      <c r="AE27" s="1201"/>
      <c r="AF27" s="1201"/>
      <c r="AG27" s="1201"/>
      <c r="AH27" s="1201"/>
      <c r="AI27" s="1201"/>
      <c r="AJ27" s="1201"/>
      <c r="AK27" s="48"/>
      <c r="AL27" s="1202"/>
      <c r="AM27" s="1202"/>
      <c r="AN27" s="1202"/>
      <c r="AO27" s="1202"/>
      <c r="AP27" s="1202"/>
      <c r="AQ27" s="1202"/>
      <c r="AR27" s="1202"/>
      <c r="AS27" s="1202"/>
      <c r="AT27" s="1202"/>
      <c r="AU27" s="1202"/>
      <c r="AV27" s="1202"/>
      <c r="AW27" s="1202"/>
      <c r="AX27" s="1202"/>
      <c r="AY27" s="1202"/>
      <c r="AZ27" s="1202"/>
      <c r="BA27" s="1202"/>
      <c r="BB27" s="48"/>
    </row>
    <row r="28" spans="1:54" ht="38.15" customHeight="1">
      <c r="A28" s="1178"/>
      <c r="B28" s="1179"/>
      <c r="C28" s="1179"/>
      <c r="D28" s="1179"/>
      <c r="E28" s="1179"/>
      <c r="F28" s="1179"/>
      <c r="G28" s="1179"/>
      <c r="H28" s="1179"/>
      <c r="I28" s="1179"/>
      <c r="J28" s="1179"/>
      <c r="K28" s="1179"/>
      <c r="L28" s="1179"/>
      <c r="M28" s="1179"/>
      <c r="N28" s="1179"/>
      <c r="O28" s="1179"/>
      <c r="P28" s="1179"/>
      <c r="Q28" s="1179"/>
      <c r="R28" s="1179"/>
      <c r="S28" s="1179"/>
      <c r="T28" s="1179"/>
      <c r="U28" s="1179"/>
      <c r="V28" s="1179"/>
      <c r="W28" s="1179"/>
      <c r="X28" s="1179"/>
      <c r="Y28" s="1179"/>
      <c r="Z28" s="1180"/>
      <c r="AA28" s="311"/>
      <c r="AB28" s="160"/>
      <c r="AC28" s="1178"/>
      <c r="AD28" s="1179"/>
      <c r="AE28" s="1179"/>
      <c r="AF28" s="1179"/>
      <c r="AG28" s="1179"/>
      <c r="AH28" s="1179"/>
      <c r="AI28" s="1179"/>
      <c r="AJ28" s="1179"/>
      <c r="AK28" s="1179"/>
      <c r="AL28" s="1179"/>
      <c r="AM28" s="1179"/>
      <c r="AN28" s="1179"/>
      <c r="AO28" s="1179"/>
      <c r="AP28" s="1179"/>
      <c r="AQ28" s="1179"/>
      <c r="AR28" s="1179"/>
      <c r="AS28" s="1179"/>
      <c r="AT28" s="1179"/>
      <c r="AU28" s="1179"/>
      <c r="AV28" s="1179"/>
      <c r="AW28" s="1179"/>
      <c r="AX28" s="1179"/>
      <c r="AY28" s="1179"/>
      <c r="AZ28" s="1179"/>
      <c r="BA28" s="1179"/>
      <c r="BB28" s="1180"/>
    </row>
    <row r="29" spans="1:54" ht="38.15" customHeight="1">
      <c r="A29" s="1181"/>
      <c r="B29" s="1182"/>
      <c r="C29" s="1182"/>
      <c r="D29" s="1182"/>
      <c r="E29" s="1182"/>
      <c r="F29" s="1182"/>
      <c r="G29" s="1182"/>
      <c r="H29" s="1182"/>
      <c r="I29" s="1182"/>
      <c r="J29" s="1182"/>
      <c r="K29" s="1182"/>
      <c r="L29" s="1182"/>
      <c r="M29" s="1182"/>
      <c r="N29" s="1182"/>
      <c r="O29" s="1182"/>
      <c r="P29" s="1182"/>
      <c r="Q29" s="1182"/>
      <c r="R29" s="1182"/>
      <c r="S29" s="1182"/>
      <c r="T29" s="1182"/>
      <c r="U29" s="1182"/>
      <c r="V29" s="1182"/>
      <c r="W29" s="1182"/>
      <c r="X29" s="1182"/>
      <c r="Y29" s="1182"/>
      <c r="Z29" s="1183"/>
      <c r="AA29" s="311"/>
      <c r="AB29" s="160"/>
      <c r="AC29" s="1181"/>
      <c r="AD29" s="1182"/>
      <c r="AE29" s="1182"/>
      <c r="AF29" s="1182"/>
      <c r="AG29" s="1182"/>
      <c r="AH29" s="1182"/>
      <c r="AI29" s="1182"/>
      <c r="AJ29" s="1182"/>
      <c r="AK29" s="1182"/>
      <c r="AL29" s="1182"/>
      <c r="AM29" s="1182"/>
      <c r="AN29" s="1182"/>
      <c r="AO29" s="1182"/>
      <c r="AP29" s="1182"/>
      <c r="AQ29" s="1182"/>
      <c r="AR29" s="1182"/>
      <c r="AS29" s="1182"/>
      <c r="AT29" s="1182"/>
      <c r="AU29" s="1182"/>
      <c r="AV29" s="1182"/>
      <c r="AW29" s="1182"/>
      <c r="AX29" s="1182"/>
      <c r="AY29" s="1182"/>
      <c r="AZ29" s="1182"/>
      <c r="BA29" s="1182"/>
      <c r="BB29" s="1183"/>
    </row>
    <row r="30" spans="1:54" ht="38.15" customHeight="1">
      <c r="A30" s="1181"/>
      <c r="B30" s="1182"/>
      <c r="C30" s="1182"/>
      <c r="D30" s="1182"/>
      <c r="E30" s="1182"/>
      <c r="F30" s="1182"/>
      <c r="G30" s="1182"/>
      <c r="H30" s="1182"/>
      <c r="I30" s="1182"/>
      <c r="J30" s="1182"/>
      <c r="K30" s="1182"/>
      <c r="L30" s="1182"/>
      <c r="M30" s="1182"/>
      <c r="N30" s="1182"/>
      <c r="O30" s="1182"/>
      <c r="P30" s="1182"/>
      <c r="Q30" s="1182"/>
      <c r="R30" s="1182"/>
      <c r="S30" s="1182"/>
      <c r="T30" s="1182"/>
      <c r="U30" s="1182"/>
      <c r="V30" s="1182"/>
      <c r="W30" s="1182"/>
      <c r="X30" s="1182"/>
      <c r="Y30" s="1182"/>
      <c r="Z30" s="1183"/>
      <c r="AA30" s="311"/>
      <c r="AB30" s="160"/>
      <c r="AC30" s="1181"/>
      <c r="AD30" s="1182"/>
      <c r="AE30" s="1182"/>
      <c r="AF30" s="1182"/>
      <c r="AG30" s="1182"/>
      <c r="AH30" s="1182"/>
      <c r="AI30" s="1182"/>
      <c r="AJ30" s="1182"/>
      <c r="AK30" s="1182"/>
      <c r="AL30" s="1182"/>
      <c r="AM30" s="1182"/>
      <c r="AN30" s="1182"/>
      <c r="AO30" s="1182"/>
      <c r="AP30" s="1182"/>
      <c r="AQ30" s="1182"/>
      <c r="AR30" s="1182"/>
      <c r="AS30" s="1182"/>
      <c r="AT30" s="1182"/>
      <c r="AU30" s="1182"/>
      <c r="AV30" s="1182"/>
      <c r="AW30" s="1182"/>
      <c r="AX30" s="1182"/>
      <c r="AY30" s="1182"/>
      <c r="AZ30" s="1182"/>
      <c r="BA30" s="1182"/>
      <c r="BB30" s="1183"/>
    </row>
    <row r="31" spans="1:54" ht="38.15" customHeight="1">
      <c r="A31" s="1181"/>
      <c r="B31" s="1182"/>
      <c r="C31" s="1182"/>
      <c r="D31" s="1182"/>
      <c r="E31" s="1182"/>
      <c r="F31" s="1182"/>
      <c r="G31" s="1182"/>
      <c r="H31" s="1182"/>
      <c r="I31" s="1182"/>
      <c r="J31" s="1182"/>
      <c r="K31" s="1182"/>
      <c r="L31" s="1182"/>
      <c r="M31" s="1182"/>
      <c r="N31" s="1182"/>
      <c r="O31" s="1182"/>
      <c r="P31" s="1182"/>
      <c r="Q31" s="1182"/>
      <c r="R31" s="1182"/>
      <c r="S31" s="1182"/>
      <c r="T31" s="1182"/>
      <c r="U31" s="1182"/>
      <c r="V31" s="1182"/>
      <c r="W31" s="1182"/>
      <c r="X31" s="1182"/>
      <c r="Y31" s="1182"/>
      <c r="Z31" s="1183"/>
      <c r="AA31" s="311"/>
      <c r="AB31" s="160"/>
      <c r="AC31" s="1181"/>
      <c r="AD31" s="1182"/>
      <c r="AE31" s="1182"/>
      <c r="AF31" s="1182"/>
      <c r="AG31" s="1182"/>
      <c r="AH31" s="1182"/>
      <c r="AI31" s="1182"/>
      <c r="AJ31" s="1182"/>
      <c r="AK31" s="1182"/>
      <c r="AL31" s="1182"/>
      <c r="AM31" s="1182"/>
      <c r="AN31" s="1182"/>
      <c r="AO31" s="1182"/>
      <c r="AP31" s="1182"/>
      <c r="AQ31" s="1182"/>
      <c r="AR31" s="1182"/>
      <c r="AS31" s="1182"/>
      <c r="AT31" s="1182"/>
      <c r="AU31" s="1182"/>
      <c r="AV31" s="1182"/>
      <c r="AW31" s="1182"/>
      <c r="AX31" s="1182"/>
      <c r="AY31" s="1182"/>
      <c r="AZ31" s="1182"/>
      <c r="BA31" s="1182"/>
      <c r="BB31" s="1183"/>
    </row>
    <row r="32" spans="1:54" ht="38.15" customHeight="1">
      <c r="A32" s="1181"/>
      <c r="B32" s="1182"/>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c r="Y32" s="1182"/>
      <c r="Z32" s="1183"/>
      <c r="AA32" s="311"/>
      <c r="AB32" s="160"/>
      <c r="AC32" s="1181"/>
      <c r="AD32" s="1182"/>
      <c r="AE32" s="1182"/>
      <c r="AF32" s="1182"/>
      <c r="AG32" s="1182"/>
      <c r="AH32" s="1182"/>
      <c r="AI32" s="1182"/>
      <c r="AJ32" s="1182"/>
      <c r="AK32" s="1182"/>
      <c r="AL32" s="1182"/>
      <c r="AM32" s="1182"/>
      <c r="AN32" s="1182"/>
      <c r="AO32" s="1182"/>
      <c r="AP32" s="1182"/>
      <c r="AQ32" s="1182"/>
      <c r="AR32" s="1182"/>
      <c r="AS32" s="1182"/>
      <c r="AT32" s="1182"/>
      <c r="AU32" s="1182"/>
      <c r="AV32" s="1182"/>
      <c r="AW32" s="1182"/>
      <c r="AX32" s="1182"/>
      <c r="AY32" s="1182"/>
      <c r="AZ32" s="1182"/>
      <c r="BA32" s="1182"/>
      <c r="BB32" s="1183"/>
    </row>
    <row r="33" spans="1:54" ht="38.15" customHeight="1">
      <c r="A33" s="1181"/>
      <c r="B33" s="1182"/>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c r="Y33" s="1182"/>
      <c r="Z33" s="1183"/>
      <c r="AA33" s="311"/>
      <c r="AB33" s="160"/>
      <c r="AC33" s="1181"/>
      <c r="AD33" s="1182"/>
      <c r="AE33" s="1182"/>
      <c r="AF33" s="1182"/>
      <c r="AG33" s="1182"/>
      <c r="AH33" s="1182"/>
      <c r="AI33" s="1182"/>
      <c r="AJ33" s="1182"/>
      <c r="AK33" s="1182"/>
      <c r="AL33" s="1182"/>
      <c r="AM33" s="1182"/>
      <c r="AN33" s="1182"/>
      <c r="AO33" s="1182"/>
      <c r="AP33" s="1182"/>
      <c r="AQ33" s="1182"/>
      <c r="AR33" s="1182"/>
      <c r="AS33" s="1182"/>
      <c r="AT33" s="1182"/>
      <c r="AU33" s="1182"/>
      <c r="AV33" s="1182"/>
      <c r="AW33" s="1182"/>
      <c r="AX33" s="1182"/>
      <c r="AY33" s="1182"/>
      <c r="AZ33" s="1182"/>
      <c r="BA33" s="1182"/>
      <c r="BB33" s="1183"/>
    </row>
    <row r="34" spans="1:54" ht="38.15" customHeight="1">
      <c r="A34" s="1181"/>
      <c r="B34" s="1182"/>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3"/>
      <c r="AA34" s="311"/>
      <c r="AB34" s="160"/>
      <c r="AC34" s="1181"/>
      <c r="AD34" s="1182"/>
      <c r="AE34" s="1182"/>
      <c r="AF34" s="1182"/>
      <c r="AG34" s="1182"/>
      <c r="AH34" s="1182"/>
      <c r="AI34" s="1182"/>
      <c r="AJ34" s="1182"/>
      <c r="AK34" s="1182"/>
      <c r="AL34" s="1182"/>
      <c r="AM34" s="1182"/>
      <c r="AN34" s="1182"/>
      <c r="AO34" s="1182"/>
      <c r="AP34" s="1182"/>
      <c r="AQ34" s="1182"/>
      <c r="AR34" s="1182"/>
      <c r="AS34" s="1182"/>
      <c r="AT34" s="1182"/>
      <c r="AU34" s="1182"/>
      <c r="AV34" s="1182"/>
      <c r="AW34" s="1182"/>
      <c r="AX34" s="1182"/>
      <c r="AY34" s="1182"/>
      <c r="AZ34" s="1182"/>
      <c r="BA34" s="1182"/>
      <c r="BB34" s="1183"/>
    </row>
    <row r="35" spans="1:54" ht="38.15" customHeight="1">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3"/>
      <c r="AA35" s="311"/>
      <c r="AB35" s="160"/>
      <c r="AC35" s="1181"/>
      <c r="AD35" s="1182"/>
      <c r="AE35" s="1182"/>
      <c r="AF35" s="1182"/>
      <c r="AG35" s="1182"/>
      <c r="AH35" s="1182"/>
      <c r="AI35" s="1182"/>
      <c r="AJ35" s="1182"/>
      <c r="AK35" s="1182"/>
      <c r="AL35" s="1182"/>
      <c r="AM35" s="1182"/>
      <c r="AN35" s="1182"/>
      <c r="AO35" s="1182"/>
      <c r="AP35" s="1182"/>
      <c r="AQ35" s="1182"/>
      <c r="AR35" s="1182"/>
      <c r="AS35" s="1182"/>
      <c r="AT35" s="1182"/>
      <c r="AU35" s="1182"/>
      <c r="AV35" s="1182"/>
      <c r="AW35" s="1182"/>
      <c r="AX35" s="1182"/>
      <c r="AY35" s="1182"/>
      <c r="AZ35" s="1182"/>
      <c r="BA35" s="1182"/>
      <c r="BB35" s="1183"/>
    </row>
    <row r="36" spans="1:54" ht="38.15" customHeight="1">
      <c r="A36" s="1181"/>
      <c r="B36" s="1182"/>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3"/>
      <c r="AA36" s="311"/>
      <c r="AB36" s="160"/>
      <c r="AC36" s="1181"/>
      <c r="AD36" s="1182"/>
      <c r="AE36" s="1182"/>
      <c r="AF36" s="1182"/>
      <c r="AG36" s="1182"/>
      <c r="AH36" s="1182"/>
      <c r="AI36" s="1182"/>
      <c r="AJ36" s="1182"/>
      <c r="AK36" s="1182"/>
      <c r="AL36" s="1182"/>
      <c r="AM36" s="1182"/>
      <c r="AN36" s="1182"/>
      <c r="AO36" s="1182"/>
      <c r="AP36" s="1182"/>
      <c r="AQ36" s="1182"/>
      <c r="AR36" s="1182"/>
      <c r="AS36" s="1182"/>
      <c r="AT36" s="1182"/>
      <c r="AU36" s="1182"/>
      <c r="AV36" s="1182"/>
      <c r="AW36" s="1182"/>
      <c r="AX36" s="1182"/>
      <c r="AY36" s="1182"/>
      <c r="AZ36" s="1182"/>
      <c r="BA36" s="1182"/>
      <c r="BB36" s="1183"/>
    </row>
    <row r="37" spans="1:54" ht="38.15" customHeight="1">
      <c r="A37" s="1184"/>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1185"/>
      <c r="AA37" s="311"/>
      <c r="AB37" s="48"/>
      <c r="AC37" s="1184"/>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1185"/>
    </row>
    <row r="38" spans="1:54" ht="24"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11"/>
      <c r="AB38" s="48"/>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row>
    <row r="39" spans="1:54" ht="24" customHeight="1">
      <c r="A39" s="1201" t="str">
        <f>IF(G10="","【　　　　　】",IF(G10="断熱材","【納入製品・その他】","【その他】"))</f>
        <v>【　　　　　】</v>
      </c>
      <c r="B39" s="1201"/>
      <c r="C39" s="1201"/>
      <c r="D39" s="1201"/>
      <c r="E39" s="1201"/>
      <c r="F39" s="1201"/>
      <c r="G39" s="1201"/>
      <c r="H39" s="1201"/>
      <c r="I39" s="48" t="s">
        <v>253</v>
      </c>
      <c r="J39" s="1206"/>
      <c r="K39" s="1206"/>
      <c r="L39" s="1206"/>
      <c r="M39" s="1206"/>
      <c r="N39" s="1206"/>
      <c r="O39" s="1206"/>
      <c r="P39" s="1206"/>
      <c r="Q39" s="1206"/>
      <c r="R39" s="1206"/>
      <c r="S39" s="1206"/>
      <c r="T39" s="1206"/>
      <c r="U39" s="1206"/>
      <c r="V39" s="1206"/>
      <c r="W39" s="1206"/>
      <c r="X39" s="1206"/>
      <c r="Y39" s="1206"/>
      <c r="Z39" s="48" t="s">
        <v>252</v>
      </c>
      <c r="AA39" s="311"/>
      <c r="AB39" s="48"/>
      <c r="AC39" s="1201" t="str">
        <f>IF(AI10="","【　　　　　】",IF(AI10="断熱材","【納入製品・その他】","【その他】"))</f>
        <v>【　　　　　】</v>
      </c>
      <c r="AD39" s="1201"/>
      <c r="AE39" s="1201"/>
      <c r="AF39" s="1201"/>
      <c r="AG39" s="1201"/>
      <c r="AH39" s="1201"/>
      <c r="AI39" s="1201"/>
      <c r="AJ39" s="1201"/>
      <c r="AK39" s="48" t="s">
        <v>253</v>
      </c>
      <c r="AL39" s="1206"/>
      <c r="AM39" s="1206"/>
      <c r="AN39" s="1206"/>
      <c r="AO39" s="1206"/>
      <c r="AP39" s="1206"/>
      <c r="AQ39" s="1206"/>
      <c r="AR39" s="1206"/>
      <c r="AS39" s="1206"/>
      <c r="AT39" s="1206"/>
      <c r="AU39" s="1206"/>
      <c r="AV39" s="1206"/>
      <c r="AW39" s="1206"/>
      <c r="AX39" s="1206"/>
      <c r="AY39" s="1206"/>
      <c r="AZ39" s="1206"/>
      <c r="BA39" s="1206"/>
      <c r="BB39" s="48" t="s">
        <v>252</v>
      </c>
    </row>
    <row r="40" spans="1:54" ht="38.15" customHeight="1">
      <c r="A40" s="1178"/>
      <c r="B40" s="1179"/>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80"/>
      <c r="AA40" s="311"/>
      <c r="AB40" s="160"/>
      <c r="AC40" s="1178"/>
      <c r="AD40" s="1179"/>
      <c r="AE40" s="1179"/>
      <c r="AF40" s="1179"/>
      <c r="AG40" s="1179"/>
      <c r="AH40" s="1179"/>
      <c r="AI40" s="1179"/>
      <c r="AJ40" s="1179"/>
      <c r="AK40" s="1179"/>
      <c r="AL40" s="1179"/>
      <c r="AM40" s="1179"/>
      <c r="AN40" s="1179"/>
      <c r="AO40" s="1179"/>
      <c r="AP40" s="1179"/>
      <c r="AQ40" s="1179"/>
      <c r="AR40" s="1179"/>
      <c r="AS40" s="1179"/>
      <c r="AT40" s="1179"/>
      <c r="AU40" s="1179"/>
      <c r="AV40" s="1179"/>
      <c r="AW40" s="1179"/>
      <c r="AX40" s="1179"/>
      <c r="AY40" s="1179"/>
      <c r="AZ40" s="1179"/>
      <c r="BA40" s="1179"/>
      <c r="BB40" s="1180"/>
    </row>
    <row r="41" spans="1:54" ht="38.15" customHeight="1">
      <c r="A41" s="1181"/>
      <c r="B41" s="1182"/>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3"/>
      <c r="AA41" s="311"/>
      <c r="AB41" s="160"/>
      <c r="AC41" s="1181"/>
      <c r="AD41" s="1182"/>
      <c r="AE41" s="1182"/>
      <c r="AF41" s="1182"/>
      <c r="AG41" s="1182"/>
      <c r="AH41" s="1182"/>
      <c r="AI41" s="1182"/>
      <c r="AJ41" s="1182"/>
      <c r="AK41" s="1182"/>
      <c r="AL41" s="1182"/>
      <c r="AM41" s="1182"/>
      <c r="AN41" s="1182"/>
      <c r="AO41" s="1182"/>
      <c r="AP41" s="1182"/>
      <c r="AQ41" s="1182"/>
      <c r="AR41" s="1182"/>
      <c r="AS41" s="1182"/>
      <c r="AT41" s="1182"/>
      <c r="AU41" s="1182"/>
      <c r="AV41" s="1182"/>
      <c r="AW41" s="1182"/>
      <c r="AX41" s="1182"/>
      <c r="AY41" s="1182"/>
      <c r="AZ41" s="1182"/>
      <c r="BA41" s="1182"/>
      <c r="BB41" s="1183"/>
    </row>
    <row r="42" spans="1:54" ht="38.15" customHeight="1">
      <c r="A42" s="1181"/>
      <c r="B42" s="1182"/>
      <c r="C42" s="1182"/>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3"/>
      <c r="AA42" s="311"/>
      <c r="AB42" s="160"/>
      <c r="AC42" s="1181"/>
      <c r="AD42" s="1182"/>
      <c r="AE42" s="1182"/>
      <c r="AF42" s="1182"/>
      <c r="AG42" s="1182"/>
      <c r="AH42" s="1182"/>
      <c r="AI42" s="1182"/>
      <c r="AJ42" s="1182"/>
      <c r="AK42" s="1182"/>
      <c r="AL42" s="1182"/>
      <c r="AM42" s="1182"/>
      <c r="AN42" s="1182"/>
      <c r="AO42" s="1182"/>
      <c r="AP42" s="1182"/>
      <c r="AQ42" s="1182"/>
      <c r="AR42" s="1182"/>
      <c r="AS42" s="1182"/>
      <c r="AT42" s="1182"/>
      <c r="AU42" s="1182"/>
      <c r="AV42" s="1182"/>
      <c r="AW42" s="1182"/>
      <c r="AX42" s="1182"/>
      <c r="AY42" s="1182"/>
      <c r="AZ42" s="1182"/>
      <c r="BA42" s="1182"/>
      <c r="BB42" s="1183"/>
    </row>
    <row r="43" spans="1:54" ht="38.15" customHeight="1">
      <c r="A43" s="1181"/>
      <c r="B43" s="1182"/>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3"/>
      <c r="AA43" s="311"/>
      <c r="AB43" s="160"/>
      <c r="AC43" s="1181"/>
      <c r="AD43" s="1182"/>
      <c r="AE43" s="1182"/>
      <c r="AF43" s="1182"/>
      <c r="AG43" s="1182"/>
      <c r="AH43" s="1182"/>
      <c r="AI43" s="1182"/>
      <c r="AJ43" s="1182"/>
      <c r="AK43" s="1182"/>
      <c r="AL43" s="1182"/>
      <c r="AM43" s="1182"/>
      <c r="AN43" s="1182"/>
      <c r="AO43" s="1182"/>
      <c r="AP43" s="1182"/>
      <c r="AQ43" s="1182"/>
      <c r="AR43" s="1182"/>
      <c r="AS43" s="1182"/>
      <c r="AT43" s="1182"/>
      <c r="AU43" s="1182"/>
      <c r="AV43" s="1182"/>
      <c r="AW43" s="1182"/>
      <c r="AX43" s="1182"/>
      <c r="AY43" s="1182"/>
      <c r="AZ43" s="1182"/>
      <c r="BA43" s="1182"/>
      <c r="BB43" s="1183"/>
    </row>
    <row r="44" spans="1:54" ht="38.15" customHeight="1">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3"/>
      <c r="AA44" s="311"/>
      <c r="AB44" s="160"/>
      <c r="AC44" s="1181"/>
      <c r="AD44" s="1182"/>
      <c r="AE44" s="1182"/>
      <c r="AF44" s="1182"/>
      <c r="AG44" s="1182"/>
      <c r="AH44" s="1182"/>
      <c r="AI44" s="1182"/>
      <c r="AJ44" s="1182"/>
      <c r="AK44" s="1182"/>
      <c r="AL44" s="1182"/>
      <c r="AM44" s="1182"/>
      <c r="AN44" s="1182"/>
      <c r="AO44" s="1182"/>
      <c r="AP44" s="1182"/>
      <c r="AQ44" s="1182"/>
      <c r="AR44" s="1182"/>
      <c r="AS44" s="1182"/>
      <c r="AT44" s="1182"/>
      <c r="AU44" s="1182"/>
      <c r="AV44" s="1182"/>
      <c r="AW44" s="1182"/>
      <c r="AX44" s="1182"/>
      <c r="AY44" s="1182"/>
      <c r="AZ44" s="1182"/>
      <c r="BA44" s="1182"/>
      <c r="BB44" s="1183"/>
    </row>
    <row r="45" spans="1:54" ht="38.15" customHeight="1">
      <c r="A45" s="1181"/>
      <c r="B45" s="1182"/>
      <c r="C45" s="1182"/>
      <c r="D45" s="1182"/>
      <c r="E45" s="1182"/>
      <c r="F45" s="1182"/>
      <c r="G45" s="1182"/>
      <c r="H45" s="1182"/>
      <c r="I45" s="1182"/>
      <c r="J45" s="1182"/>
      <c r="K45" s="1182"/>
      <c r="L45" s="1182"/>
      <c r="M45" s="1182"/>
      <c r="N45" s="1182"/>
      <c r="O45" s="1182"/>
      <c r="P45" s="1182"/>
      <c r="Q45" s="1182"/>
      <c r="R45" s="1182"/>
      <c r="S45" s="1182"/>
      <c r="T45" s="1182"/>
      <c r="U45" s="1182"/>
      <c r="V45" s="1182"/>
      <c r="W45" s="1182"/>
      <c r="X45" s="1182"/>
      <c r="Y45" s="1182"/>
      <c r="Z45" s="1183"/>
      <c r="AA45" s="311"/>
      <c r="AB45" s="160"/>
      <c r="AC45" s="1181"/>
      <c r="AD45" s="1182"/>
      <c r="AE45" s="1182"/>
      <c r="AF45" s="1182"/>
      <c r="AG45" s="1182"/>
      <c r="AH45" s="1182"/>
      <c r="AI45" s="1182"/>
      <c r="AJ45" s="1182"/>
      <c r="AK45" s="1182"/>
      <c r="AL45" s="1182"/>
      <c r="AM45" s="1182"/>
      <c r="AN45" s="1182"/>
      <c r="AO45" s="1182"/>
      <c r="AP45" s="1182"/>
      <c r="AQ45" s="1182"/>
      <c r="AR45" s="1182"/>
      <c r="AS45" s="1182"/>
      <c r="AT45" s="1182"/>
      <c r="AU45" s="1182"/>
      <c r="AV45" s="1182"/>
      <c r="AW45" s="1182"/>
      <c r="AX45" s="1182"/>
      <c r="AY45" s="1182"/>
      <c r="AZ45" s="1182"/>
      <c r="BA45" s="1182"/>
      <c r="BB45" s="1183"/>
    </row>
    <row r="46" spans="1:54" ht="38.15" customHeight="1">
      <c r="A46" s="1181"/>
      <c r="B46" s="1182"/>
      <c r="C46" s="1182"/>
      <c r="D46" s="1182"/>
      <c r="E46" s="1182"/>
      <c r="F46" s="1182"/>
      <c r="G46" s="1182"/>
      <c r="H46" s="1182"/>
      <c r="I46" s="1182"/>
      <c r="J46" s="1182"/>
      <c r="K46" s="1182"/>
      <c r="L46" s="1182"/>
      <c r="M46" s="1182"/>
      <c r="N46" s="1182"/>
      <c r="O46" s="1182"/>
      <c r="P46" s="1182"/>
      <c r="Q46" s="1182"/>
      <c r="R46" s="1182"/>
      <c r="S46" s="1182"/>
      <c r="T46" s="1182"/>
      <c r="U46" s="1182"/>
      <c r="V46" s="1182"/>
      <c r="W46" s="1182"/>
      <c r="X46" s="1182"/>
      <c r="Y46" s="1182"/>
      <c r="Z46" s="1183"/>
      <c r="AA46" s="311"/>
      <c r="AB46" s="160"/>
      <c r="AC46" s="1181"/>
      <c r="AD46" s="1182"/>
      <c r="AE46" s="1182"/>
      <c r="AF46" s="1182"/>
      <c r="AG46" s="1182"/>
      <c r="AH46" s="1182"/>
      <c r="AI46" s="1182"/>
      <c r="AJ46" s="1182"/>
      <c r="AK46" s="1182"/>
      <c r="AL46" s="1182"/>
      <c r="AM46" s="1182"/>
      <c r="AN46" s="1182"/>
      <c r="AO46" s="1182"/>
      <c r="AP46" s="1182"/>
      <c r="AQ46" s="1182"/>
      <c r="AR46" s="1182"/>
      <c r="AS46" s="1182"/>
      <c r="AT46" s="1182"/>
      <c r="AU46" s="1182"/>
      <c r="AV46" s="1182"/>
      <c r="AW46" s="1182"/>
      <c r="AX46" s="1182"/>
      <c r="AY46" s="1182"/>
      <c r="AZ46" s="1182"/>
      <c r="BA46" s="1182"/>
      <c r="BB46" s="1183"/>
    </row>
    <row r="47" spans="1:54" ht="38.15" customHeight="1">
      <c r="A47" s="1181"/>
      <c r="B47" s="1182"/>
      <c r="C47" s="1182"/>
      <c r="D47" s="1182"/>
      <c r="E47" s="1182"/>
      <c r="F47" s="1182"/>
      <c r="G47" s="1182"/>
      <c r="H47" s="1182"/>
      <c r="I47" s="1182"/>
      <c r="J47" s="1182"/>
      <c r="K47" s="1182"/>
      <c r="L47" s="1182"/>
      <c r="M47" s="1182"/>
      <c r="N47" s="1182"/>
      <c r="O47" s="1182"/>
      <c r="P47" s="1182"/>
      <c r="Q47" s="1182"/>
      <c r="R47" s="1182"/>
      <c r="S47" s="1182"/>
      <c r="T47" s="1182"/>
      <c r="U47" s="1182"/>
      <c r="V47" s="1182"/>
      <c r="W47" s="1182"/>
      <c r="X47" s="1182"/>
      <c r="Y47" s="1182"/>
      <c r="Z47" s="1183"/>
      <c r="AA47" s="311"/>
      <c r="AB47" s="160"/>
      <c r="AC47" s="1181"/>
      <c r="AD47" s="1182"/>
      <c r="AE47" s="1182"/>
      <c r="AF47" s="1182"/>
      <c r="AG47" s="1182"/>
      <c r="AH47" s="1182"/>
      <c r="AI47" s="1182"/>
      <c r="AJ47" s="1182"/>
      <c r="AK47" s="1182"/>
      <c r="AL47" s="1182"/>
      <c r="AM47" s="1182"/>
      <c r="AN47" s="1182"/>
      <c r="AO47" s="1182"/>
      <c r="AP47" s="1182"/>
      <c r="AQ47" s="1182"/>
      <c r="AR47" s="1182"/>
      <c r="AS47" s="1182"/>
      <c r="AT47" s="1182"/>
      <c r="AU47" s="1182"/>
      <c r="AV47" s="1182"/>
      <c r="AW47" s="1182"/>
      <c r="AX47" s="1182"/>
      <c r="AY47" s="1182"/>
      <c r="AZ47" s="1182"/>
      <c r="BA47" s="1182"/>
      <c r="BB47" s="1183"/>
    </row>
    <row r="48" spans="1:54" ht="38.15" customHeight="1">
      <c r="A48" s="1181"/>
      <c r="B48" s="1182"/>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3"/>
      <c r="AA48" s="311"/>
      <c r="AB48" s="160"/>
      <c r="AC48" s="1181"/>
      <c r="AD48" s="1182"/>
      <c r="AE48" s="1182"/>
      <c r="AF48" s="1182"/>
      <c r="AG48" s="1182"/>
      <c r="AH48" s="1182"/>
      <c r="AI48" s="1182"/>
      <c r="AJ48" s="1182"/>
      <c r="AK48" s="1182"/>
      <c r="AL48" s="1182"/>
      <c r="AM48" s="1182"/>
      <c r="AN48" s="1182"/>
      <c r="AO48" s="1182"/>
      <c r="AP48" s="1182"/>
      <c r="AQ48" s="1182"/>
      <c r="AR48" s="1182"/>
      <c r="AS48" s="1182"/>
      <c r="AT48" s="1182"/>
      <c r="AU48" s="1182"/>
      <c r="AV48" s="1182"/>
      <c r="AW48" s="1182"/>
      <c r="AX48" s="1182"/>
      <c r="AY48" s="1182"/>
      <c r="AZ48" s="1182"/>
      <c r="BA48" s="1182"/>
      <c r="BB48" s="1183"/>
    </row>
    <row r="49" spans="1:58" ht="38.15" customHeight="1">
      <c r="A49" s="1184"/>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1185"/>
      <c r="AA49" s="311"/>
      <c r="AB49" s="48"/>
      <c r="AC49" s="1184"/>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1185"/>
    </row>
    <row r="50" spans="1:58" s="12" customFormat="1" ht="47.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53"/>
      <c r="AU50" s="53"/>
      <c r="AV50" s="53"/>
      <c r="AW50" s="53"/>
    </row>
    <row r="51" spans="1:58" ht="30" customHeight="1"/>
    <row r="52" spans="1:58" ht="3" customHeight="1"/>
    <row r="53" spans="1:58" ht="21" customHeight="1"/>
    <row r="54" spans="1:58" ht="21" customHeight="1">
      <c r="U54" s="184"/>
      <c r="AS54" s="184"/>
    </row>
    <row r="55" spans="1:58" s="23" customFormat="1"/>
    <row r="56" spans="1:58" ht="12" customHeight="1"/>
    <row r="57" spans="1:58" ht="28.5" customHeight="1"/>
    <row r="58" spans="1:58" ht="14.25" customHeight="1"/>
    <row r="59" spans="1:58" ht="19.5" customHeight="1"/>
    <row r="60" spans="1:58" ht="45.75" customHeight="1"/>
    <row r="61" spans="1:58" ht="45.75" customHeight="1"/>
    <row r="62" spans="1:58" ht="38.25" customHeight="1"/>
    <row r="63" spans="1:58" ht="46.5" customHeight="1">
      <c r="BF63" s="227"/>
    </row>
    <row r="64" spans="1:58" s="4" customFormat="1" ht="37.5" customHeight="1"/>
    <row r="65" s="12" customFormat="1" ht="15.75" customHeight="1"/>
    <row r="66" s="25" customFormat="1" ht="31.5" customHeight="1"/>
    <row r="67" s="25" customFormat="1" ht="63" customHeight="1"/>
    <row r="68" s="25" customFormat="1" ht="41.25" customHeight="1"/>
    <row r="69" s="7" customFormat="1" ht="36" customHeight="1"/>
    <row r="70" s="7" customFormat="1" ht="36" customHeight="1"/>
    <row r="71" s="23" customFormat="1"/>
    <row r="72" s="7" customFormat="1" ht="12" customHeight="1"/>
    <row r="73" s="7" customFormat="1" ht="28.5" customHeight="1"/>
    <row r="74" s="7" customFormat="1" ht="14.25" customHeight="1"/>
    <row r="75" s="7" customFormat="1" ht="46.5" customHeight="1"/>
    <row r="76" s="4" customFormat="1" ht="37.5" customHeight="1"/>
    <row r="77" s="4" customFormat="1" ht="37.5" customHeight="1"/>
    <row r="78" s="7" customFormat="1" ht="37.5" customHeight="1"/>
    <row r="79" s="7" customFormat="1" ht="37.5" customHeight="1"/>
    <row r="80" s="12" customFormat="1" ht="15.75" customHeight="1"/>
    <row r="81" spans="1:54" s="25" customFormat="1" ht="31.5" customHeight="1"/>
    <row r="82" spans="1:54" s="25" customFormat="1" ht="63" customHeight="1"/>
    <row r="83" spans="1:54" s="25" customFormat="1" ht="41.25" customHeight="1"/>
    <row r="84" spans="1:54" ht="36"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36"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s="25" customFormat="1"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5"/>
      <c r="AY86" s="55"/>
      <c r="AZ86" s="55"/>
      <c r="BA86" s="55"/>
      <c r="BB86" s="55"/>
    </row>
    <row r="87" spans="1:54" ht="16.5" customHeight="1">
      <c r="A87" s="37"/>
      <c r="B87" s="37"/>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2"/>
      <c r="AY87" s="12"/>
      <c r="AZ87" s="12"/>
      <c r="BA87" s="12"/>
      <c r="BB87" s="12"/>
    </row>
    <row r="117" spans="1:1">
      <c r="A117" s="227"/>
    </row>
    <row r="167" spans="1:1">
      <c r="A167" s="278"/>
    </row>
  </sheetData>
  <sheetProtection algorithmName="SHA-512" hashValue="Feq2r+ToiyXSWcogDGzwzhnUtT3qECwiiZf3fm8ter0rWpZYSTbvdaa1FsVFx7/m1gp+fK+Sw1Tg0gUepatUWw==" saltValue="M1KMZOKVApi0vvKbwy923A==" spinCount="100000" sheet="1" scenarios="1"/>
  <mergeCells count="44">
    <mergeCell ref="A39:H39"/>
    <mergeCell ref="J39:Y39"/>
    <mergeCell ref="AC39:AJ39"/>
    <mergeCell ref="AL39:BA39"/>
    <mergeCell ref="A40:Z49"/>
    <mergeCell ref="AC40:BB49"/>
    <mergeCell ref="A27:H27"/>
    <mergeCell ref="J27:Y27"/>
    <mergeCell ref="AC27:AJ27"/>
    <mergeCell ref="AL27:BA27"/>
    <mergeCell ref="A28:Z37"/>
    <mergeCell ref="AC28:BB37"/>
    <mergeCell ref="AC16:BB25"/>
    <mergeCell ref="AI9:BB9"/>
    <mergeCell ref="AI10:BB10"/>
    <mergeCell ref="AI11:BB11"/>
    <mergeCell ref="AI12:BB12"/>
    <mergeCell ref="AI13:BB13"/>
    <mergeCell ref="AC9:AH9"/>
    <mergeCell ref="AC15:AJ15"/>
    <mergeCell ref="AL15:BA15"/>
    <mergeCell ref="A10:F10"/>
    <mergeCell ref="A11:F11"/>
    <mergeCell ref="A12:F12"/>
    <mergeCell ref="A13:F13"/>
    <mergeCell ref="AC10:AH10"/>
    <mergeCell ref="AC11:AH11"/>
    <mergeCell ref="AC12:AH12"/>
    <mergeCell ref="A16:Z25"/>
    <mergeCell ref="A9:F9"/>
    <mergeCell ref="AV1:BA1"/>
    <mergeCell ref="AV2:BA2"/>
    <mergeCell ref="A3:BB3"/>
    <mergeCell ref="AU5:AV5"/>
    <mergeCell ref="AX5:AY5"/>
    <mergeCell ref="AZ5:BB5"/>
    <mergeCell ref="G9:Z9"/>
    <mergeCell ref="G10:Z10"/>
    <mergeCell ref="AC13:AH13"/>
    <mergeCell ref="G11:Z11"/>
    <mergeCell ref="G12:Z12"/>
    <mergeCell ref="G13:Z13"/>
    <mergeCell ref="A15:H15"/>
    <mergeCell ref="J15:Y15"/>
  </mergeCells>
  <phoneticPr fontId="53"/>
  <conditionalFormatting sqref="G11:Z11">
    <cfRule type="expression" dxfId="42" priority="4">
      <formula>OR($G$10=$BH$10,$G$10=$BI$10,$G$10=$BJ$10,$G$10=$BK$10)</formula>
    </cfRule>
  </conditionalFormatting>
  <conditionalFormatting sqref="G13:Z13">
    <cfRule type="expression" dxfId="41" priority="3">
      <formula>OR($G$10=$BE$10,$G$10=$BH$10,$G$10=$BI$10,$G$10=$BJ$10,$G$10=$BK$10)</formula>
    </cfRule>
  </conditionalFormatting>
  <conditionalFormatting sqref="AI11:BB11">
    <cfRule type="expression" dxfId="40" priority="2">
      <formula>OR($AI$10=$BH$10,$AI$10=$BI$10,$AI$10=$BJ$10,$AI$10=$BK$10)</formula>
    </cfRule>
  </conditionalFormatting>
  <conditionalFormatting sqref="AI13:BB13">
    <cfRule type="expression" dxfId="39" priority="1">
      <formula>OR($AI$10=$BE$10,$AI$10=$BH$10,$AI$10=$BI$10,$AI$10=$BJ$10,$AI$10=$BK$10)</formula>
    </cfRule>
  </conditionalFormatting>
  <dataValidations count="3">
    <dataValidation imeMode="disabled" allowBlank="1" showInputMessage="1" showErrorMessage="1" sqref="AU5:AV5 AX5:AY5" xr:uid="{0FBD29CE-9B14-4940-A913-B11FF26FCF45}"/>
    <dataValidation type="list" allowBlank="1" showInputMessage="1" showErrorMessage="1" sqref="G11:Z11 AI11:BB11" xr:uid="{3B850C0E-78D9-4EF1-AD9B-7E9370E86B59}">
      <formula1>INDIRECT(G10)</formula1>
    </dataValidation>
    <dataValidation type="list" allowBlank="1" showInputMessage="1" showErrorMessage="1" sqref="G10:Z10 AI10:BB10" xr:uid="{9B9243FE-C397-47C0-B5E6-6F7DD310CB01}">
      <formula1>"断熱材,窓,ガラス,蓄電システム,蓄熱設備,熱交換型換気設備,空調設備（エアコン）"</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2021-08-06T04:39:32Z</cp:lastPrinted>
  <dcterms:created xsi:type="dcterms:W3CDTF">2012-05-11T02:23:08Z</dcterms:created>
  <dcterms:modified xsi:type="dcterms:W3CDTF">2022-02-08T05:29:50Z</dcterms:modified>
</cp:coreProperties>
</file>