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267208EC-B540-4834-BC6F-B855F06A60DC}"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玄関ドア】" sheetId="112" r:id="rId7"/>
    <sheet name="定型様式6｜明細書【設備】" sheetId="100" r:id="rId8"/>
    <sheet name="様式第12｜精算払請求書" sheetId="111" r:id="rId9"/>
    <sheet name="串刺用【末尾】" sheetId="107" state="hidden" r:id="rId10"/>
  </sheets>
  <definedNames>
    <definedName name="_xlnm.Print_Area" localSheetId="2">'定型様式5｜総括表'!$A$1:$BC$50</definedName>
    <definedName name="_xlnm.Print_Area" localSheetId="5">'定型様式6｜明細書【ガラス】'!$A$1:$BC$34</definedName>
    <definedName name="_xlnm.Print_Area" localSheetId="6">'定型様式6｜明細書【玄関ドア】'!$A$1:$BC$43</definedName>
    <definedName name="_xlnm.Print_Area" localSheetId="7">'定型様式6｜明細書【設備】'!$A$1:$BC$51</definedName>
    <definedName name="_xlnm.Print_Area" localSheetId="4">'定型様式6｜明細書【窓】'!$A$1:$BC$70</definedName>
    <definedName name="_xlnm.Print_Area" localSheetId="3">'定型様式6｜明細書【断熱材】'!$A$1:$BC$50</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 localSheetId="6">#REF!</definedName>
    <definedName name="窓">#REF!</definedName>
    <definedName name="断熱材" localSheetId="6">#REF!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11" l="1"/>
  <c r="AG17" i="100"/>
  <c r="AW2" i="112"/>
  <c r="AW2" i="90"/>
  <c r="AO37" i="100"/>
  <c r="AV2" i="112" l="1"/>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Y28" i="92" l="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A156" i="100" s="1"/>
  <c r="Y38" i="92" l="1"/>
  <c r="AB22" i="100"/>
  <c r="AO22" i="100" s="1"/>
  <c r="A154" i="100" s="1"/>
  <c r="AB37" i="100" l="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s="1"/>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W50" i="92"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<sst xmlns="http://schemas.openxmlformats.org/spreadsheetml/2006/main" count="624" uniqueCount="286">
  <si>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</si>
  <si>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</si>
  <si>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</si>
  <si>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</si>
  <si>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</si>
  <si>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</si>
  <si>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</si>
  <si>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</si>
  <si>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</si>
  <si>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</si>
  <si>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</si>
  <si>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</si>
  <si>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</si>
  <si>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</si>
  <si>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</si>
  <si>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</si>
  <si>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</si>
  <si>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</si>
  <si>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</si>
  <si>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</si>
  <si>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</si>
  <si>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</si>
  <si>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</si>
  <si>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</si>
  <si>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</si>
  <si>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</si>
  <si>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</si>
  <si>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</si>
  <si>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</si>
  <si>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</si>
  <si>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</si>
  <si>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</si>
  <si>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</si>
  <si>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</si>
  <si>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</si>
  <si>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</si>
  <si>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</si>
  <si>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</si>
  <si>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</si>
  <si>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</si>
  <si>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</si>
  <si>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</si>
  <si>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</si>
  <si>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</si>
  <si>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</si>
  <si>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</si>
  <si>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</si>
  <si>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</si>
  <si>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</si>
  <si>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</si>
  <si>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</si>
  <si>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</si>
  <si>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</si>
  <si>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</si>
  <si>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</si>
  <si>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</si>
  <si>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</si>
  <si>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</si>
  <si>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</si>
  <si>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</si>
  <si>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</si>
  <si>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</si>
  <si>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</si>
  <si>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</si>
  <si>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</si>
  <si>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</si>
  <si>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</si>
  <si>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</si>
  <si>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</si>
  <si>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</si>
  <si>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</si>
  <si>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</si>
  <si>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</si>
  <si>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</si>
  <si>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</si>
  <si>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</si>
  <si>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</si>
  <si>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</si>
  <si>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</si>
  <si>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</si>
  <si>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</si>
  <si>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</si>
  <si>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</si>
  <si>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</si>
  <si>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</si>
  <si>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</si>
  <si>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</si>
  <si>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</si>
  <si>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</si>
  <si>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</si>
  <si>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</si>
  <si>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</si>
  <si>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</si>
  <si>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</si>
  <si>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</si>
  <si>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</si>
  <si>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</si>
  <si>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</si>
  <si>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</si>
  <si>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</si>
  <si>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</si>
  <si>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</si>
  <si>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</si>
  <si>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</si>
  <si>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</si>
  <si>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</si>
  <si>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</si>
  <si>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2"/>
  </si>
  <si>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</si>
  <si>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</si>
  <si>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</si>
  <si>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</si>
  <si>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</si>
  <si>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</si>
  <si>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</si>
  <si>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</si>
  <si>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</si>
  <si>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</si>
  <si>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</si>
  <si>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</si>
  <si>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</si>
  <si>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</si>
  <si>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</si>
  <si>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</si>
  <si>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</si>
  <si>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</si>
  <si>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</si>
  <si>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</si>
  <si>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</si>
  <si>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</si>
  <si>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</si>
  <si>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</si>
  <si>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</si>
  <si>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</si>
  <si>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</si>
  <si>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</si>
  <si>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</si>
  <si>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</si>
  <si>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</si>
  <si>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</si>
  <si>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</si>
  <si>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</si>
  <si>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</si>
  <si>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</si>
  <si>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</si>
  <si>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</si>
  <si>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</si>
  <si>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</si>
  <si>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</si>
  <si>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</si>
  <si>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</si>
  <si>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</si>
  <si>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</si>
  <si>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</si>
  <si>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</si>
  <si>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</si>
  <si>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</si>
  <si>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</si>
  <si>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</si>
  <si>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</si>
  <si>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</si>
  <si>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</si>
  <si>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</si>
  <si>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</si>
  <si>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</si>
  <si>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</si>
  <si>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</si>
  <si>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</si>
  <si>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</si>
  <si>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</si>
  <si>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</si>
  <si>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</si>
  <si>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</si>
  <si>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</si>
  <si>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</si>
  <si>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</si>
  <si>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</si>
  <si>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</si>
  <si>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</si>
  <si>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</si>
  <si>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</si>
  <si>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</si>
  <si>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</si>
  <si>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</si>
  <si>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</si>
  <si>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</si>
  <si>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</si>
  <si>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</si>
  <si>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</si>
  <si>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</si>
  <si>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</si>
  <si>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</si>
  <si>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</si>
  <si>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</si>
  <si>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【戸建】定型様式6</t>
    <phoneticPr fontId="21"/>
  </si>
  <si>
    <t>【戸建】定型様式6</t>
    <phoneticPr fontId="42"/>
  </si>
  <si>
    <t>【戸建】定型様式6</t>
    <phoneticPr fontId="53"/>
  </si>
  <si>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</si>
  <si>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</si>
  <si>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</si>
  <si>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</si>
  <si>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</si>
  <si>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</si>
  <si>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</si>
  <si>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</si>
  <si>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</si>
  <si>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</si>
  <si>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</si>
  <si>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</si>
  <si>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</si>
  <si>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</si>
  <si>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</si>
  <si>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</si>
  <si>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</si>
  <si>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</si>
  <si>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</si>
  <si>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</si>
  <si>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</si>
  <si>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</si>
  <si>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</si>
  <si>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</si>
  <si>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</si>
  <si>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</si>
  <si>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</si>
  <si>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</si>
  <si>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</si>
  <si>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</si>
  <si>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</si>
  <si>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</si>
  <si>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</si>
  <si>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</si>
  <si>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</si>
  <si>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</si>
  <si>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</si>
  <si>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</si>
  <si>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</si>
  <si>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</si>
  <si>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</si>
  <si>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</si>
  <si>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6"/>
  </si>
  <si>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</si>
  <si>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8"/>
  </si>
  <si>
    <t>令和</t>
    <rPh sb="0" eb="2">
      <t>レイワ</t>
    </rPh>
    <phoneticPr fontId="28"/>
  </si>
  <si>
    <t>　理事長　小　林　三　樹　　様</t>
    <rPh sb="5" eb="6">
      <t>ショウ</t>
    </rPh>
    <rPh sb="7" eb="8">
      <t>ハヤシ</t>
    </rPh>
    <rPh sb="9" eb="10">
      <t>サン</t>
    </rPh>
    <rPh sb="11" eb="12">
      <t>キ</t>
    </rPh>
    <rPh sb="14" eb="15">
      <t>サマ</t>
    </rPh>
    <phoneticPr fontId="28"/>
  </si>
  <si>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</si>
  <si>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</si>
  <si>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</si>
  <si>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</si>
  <si>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8"/>
  </si>
  <si>
    <t>氏名等</t>
    <rPh sb="0" eb="2">
      <t>シメイ</t>
    </rPh>
    <rPh sb="2" eb="3">
      <t>トウ</t>
    </rPh>
    <phoneticPr fontId="2"/>
  </si>
  <si>
    <t>玄関ドア</t>
    <rPh sb="0" eb="2">
      <t>ゲンカン</t>
    </rPh>
    <phoneticPr fontId="2"/>
  </si>
  <si>
    <t>明細書【設備】</t>
    <rPh sb="0" eb="3">
      <t>メイサイショ</t>
    </rPh>
    <rPh sb="4" eb="6">
      <t>セツビ</t>
    </rPh>
    <phoneticPr fontId="21"/>
  </si>
  <si>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</si>
  <si>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</si>
  <si>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</si>
  <si>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</si>
  <si>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</si>
  <si>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</si>
  <si>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</si>
  <si>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</si>
  <si>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</si>
  <si>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</si>
  <si>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</si>
  <si>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</si>
  <si>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</si>
  <si>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</si>
  <si>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</si>
  <si>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</si>
  <si>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</si>
  <si>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</si>
  <si>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1"/>
  </si>
  <si>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1"/>
  </si>
  <si>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</si>
  <si>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</si>
  <si>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</si>
  <si>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8"/>
  </si>
  <si>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</si>
  <si>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</si>
  <si>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</si>
  <si>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</si>
  <si>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</si>
  <si>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</si>
  <si>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</si>
  <si>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6"/>
  </si>
  <si>
    <t>様式第8（令和４年６月公募 トータル断熱）</t>
    <phoneticPr fontId="2"/>
  </si>
  <si>
    <t>完了実績報告書（令和４年６月公募 トータル断熱）</t>
    <rPh sb="0" eb="2">
      <t>カンリョウ</t>
    </rPh>
    <rPh sb="2" eb="4">
      <t>ジッセキ</t>
    </rPh>
    <rPh sb="4" eb="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</si>
</sst>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6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3">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cellStyleXfs>
  <cellXfs count="1136">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Protection="1">
      <alignment vertical="center"/>
      <protection locked="0"/>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0" fontId="7" fillId="2" borderId="0" xfId="0" applyFont="1" applyFill="1" applyAlignment="1" applyProtection="1">
      <alignment horizontal="left" vertical="center"/>
      <protection hidden="1"/>
    </xf>
    <xf numFmtId="0" fontId="14" fillId="2" borderId="0" xfId="0" applyFont="1" applyFill="1" applyAlignment="1" applyProtection="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8" fillId="0" borderId="0" xfId="0" applyFont="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30"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2"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9" fillId="0" borderId="0" xfId="0" applyFont="1" applyProtection="1">
      <alignment vertical="center"/>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Alignment="1" applyProtection="1">
      <alignment vertical="center" textRotation="255"/>
      <protection hidden="1"/>
    </xf>
    <xf numFmtId="38" fontId="27" fillId="2" borderId="0" xfId="6" applyFont="1" applyFill="1" applyBorder="1" applyAlignment="1" applyProtection="1">
      <alignment vertical="center"/>
      <protection hidden="1"/>
    </xf>
    <xf numFmtId="0" fontId="33" fillId="0" borderId="0" xfId="0" applyFont="1" applyAlignment="1" applyProtection="1">
      <alignment horizontal="center" vertical="center" shrinkToFit="1"/>
      <protection hidden="1"/>
    </xf>
    <xf numFmtId="0" fontId="37"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7" fillId="0" borderId="3" xfId="0" applyFont="1" applyBorder="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5" fillId="0" borderId="0" xfId="0" applyFont="1" applyProtection="1">
      <alignment vertical="center"/>
      <protection hidden="1"/>
    </xf>
    <xf numFmtId="0" fontId="27" fillId="3" borderId="0" xfId="0" applyFont="1" applyFill="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3" fillId="0" borderId="3" xfId="0" applyFont="1" applyBorder="1" applyAlignment="1" applyProtection="1">
      <alignment vertical="center" shrinkToFit="1"/>
      <protection hidden="1"/>
    </xf>
    <xf numFmtId="49" fontId="33" fillId="0" borderId="4" xfId="0" applyNumberFormat="1" applyFont="1" applyBorder="1" applyAlignment="1" applyProtection="1">
      <alignment vertical="center" shrinkToFit="1"/>
      <protection hidden="1"/>
    </xf>
    <xf numFmtId="49" fontId="33" fillId="0" borderId="4" xfId="0" applyNumberFormat="1" applyFont="1" applyBorder="1" applyAlignment="1" applyProtection="1">
      <alignment horizontal="center" vertical="center"/>
      <protection hidden="1"/>
    </xf>
    <xf numFmtId="49" fontId="33" fillId="0" borderId="4" xfId="0" applyNumberFormat="1" applyFont="1" applyBorder="1" applyProtection="1">
      <alignment vertical="center"/>
      <protection hidden="1"/>
    </xf>
    <xf numFmtId="49" fontId="33" fillId="0" borderId="5" xfId="0" applyNumberFormat="1" applyFont="1" applyBorder="1" applyProtection="1">
      <alignment vertical="center"/>
      <protection hidden="1"/>
    </xf>
    <xf numFmtId="49" fontId="29" fillId="0" borderId="7" xfId="0" applyNumberFormat="1" applyFont="1" applyBorder="1" applyAlignment="1" applyProtection="1">
      <alignment vertical="center" shrinkToFit="1"/>
      <protection hidden="1"/>
    </xf>
    <xf numFmtId="49" fontId="29" fillId="0" borderId="8"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15" fillId="0" borderId="0" xfId="0" applyFont="1" applyProtection="1">
      <alignment vertical="center"/>
      <protection hidden="1"/>
    </xf>
    <xf numFmtId="0" fontId="33" fillId="0" borderId="0" xfId="0" applyFont="1" applyAlignment="1" applyProtection="1">
      <alignment vertical="center" textRotation="255"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18" fillId="2" borderId="0" xfId="0" applyFont="1" applyFill="1" applyProtection="1">
      <alignment vertical="center"/>
      <protection hidden="1"/>
    </xf>
    <xf numFmtId="49" fontId="29"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3" xfId="0" applyFont="1" applyFill="1" applyBorder="1" applyAlignment="1" applyProtection="1">
      <alignment horizontal="center" vertical="center"/>
      <protection hidden="1"/>
    </xf>
    <xf numFmtId="0" fontId="10" fillId="0" borderId="0" xfId="72" applyFont="1" applyProtection="1">
      <alignment vertical="center"/>
      <protection hidden="1"/>
    </xf>
    <xf numFmtId="0" fontId="11" fillId="0" borderId="0" xfId="72" applyFont="1" applyAlignment="1" applyProtection="1">
      <alignment vertical="center" wrapText="1"/>
      <protection hidden="1"/>
    </xf>
    <xf numFmtId="0" fontId="11" fillId="0" borderId="0" xfId="72" applyFont="1" applyAlignment="1" applyProtection="1">
      <alignment vertical="center" shrinkToFit="1"/>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wrapText="1" justifyLastLine="1"/>
      <protection hidden="1"/>
    </xf>
    <xf numFmtId="0" fontId="4" fillId="0" borderId="25" xfId="0" applyFont="1" applyBorder="1" applyProtection="1">
      <alignment vertical="center"/>
      <protection locked="0"/>
    </xf>
    <xf numFmtId="0" fontId="4" fillId="0" borderId="25" xfId="0" applyFont="1" applyBorder="1" applyProtection="1">
      <alignment vertical="center"/>
      <protection hidden="1"/>
    </xf>
    <xf numFmtId="0" fontId="31" fillId="0" borderId="0" xfId="0" applyFont="1" applyAlignment="1" applyProtection="1">
      <alignment vertical="distributed"/>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0" fontId="17" fillId="2" borderId="0" xfId="0" applyFont="1" applyFill="1" applyAlignment="1" applyProtection="1">
      <alignment horizontal="left" vertical="center"/>
      <protection hidden="1"/>
    </xf>
    <xf numFmtId="49" fontId="17" fillId="2" borderId="0" xfId="0" applyNumberFormat="1" applyFont="1" applyFill="1" applyAlignment="1" applyProtection="1">
      <alignment horizontal="left" vertical="center"/>
      <protection hidden="1"/>
    </xf>
    <xf numFmtId="0" fontId="12" fillId="0" borderId="26" xfId="0" applyFont="1" applyBorder="1" applyAlignment="1" applyProtection="1">
      <alignment horizontal="center" vertical="center"/>
      <protection hidden="1"/>
    </xf>
    <xf numFmtId="0" fontId="11" fillId="0" borderId="32" xfId="0" applyFont="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Border="1" applyProtection="1">
      <alignment vertical="center"/>
      <protection hidden="1"/>
    </xf>
    <xf numFmtId="0" fontId="11" fillId="2" borderId="32" xfId="0" applyFont="1" applyFill="1" applyBorder="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Border="1" applyProtection="1">
      <alignment vertical="center"/>
      <protection hidden="1"/>
    </xf>
    <xf numFmtId="0" fontId="4" fillId="0" borderId="1" xfId="0" applyFont="1" applyBorder="1" applyProtection="1">
      <alignment vertical="center"/>
      <protection hidden="1"/>
    </xf>
    <xf numFmtId="0" fontId="4" fillId="0" borderId="1" xfId="0" applyFont="1" applyBorder="1" applyProtection="1">
      <alignment vertical="center"/>
      <protection locked="0"/>
    </xf>
    <xf numFmtId="177" fontId="11" fillId="0" borderId="3" xfId="0" applyNumberFormat="1" applyFont="1" applyBorder="1" applyProtection="1">
      <alignment vertical="center"/>
      <protection hidden="1"/>
    </xf>
    <xf numFmtId="0" fontId="12" fillId="0" borderId="31" xfId="0" applyFont="1" applyBorder="1" applyAlignment="1" applyProtection="1">
      <alignment vertical="center" shrinkToFit="1"/>
      <protection hidden="1"/>
    </xf>
    <xf numFmtId="0" fontId="12" fillId="0" borderId="42" xfId="0" applyFont="1" applyBorder="1" applyAlignment="1" applyProtection="1">
      <alignment vertical="center" shrinkToFit="1"/>
      <protection hidden="1"/>
    </xf>
    <xf numFmtId="0" fontId="12" fillId="0" borderId="43" xfId="0" applyFont="1" applyBorder="1" applyAlignment="1" applyProtection="1">
      <alignment vertical="center" shrinkToFit="1"/>
      <protection hidden="1"/>
    </xf>
    <xf numFmtId="0" fontId="12" fillId="0" borderId="44" xfId="0" applyFont="1" applyBorder="1" applyAlignment="1" applyProtection="1">
      <alignment vertical="center" shrinkToFit="1"/>
      <protection hidden="1"/>
    </xf>
    <xf numFmtId="0" fontId="12" fillId="0" borderId="45" xfId="0" applyFont="1" applyBorder="1" applyAlignment="1" applyProtection="1">
      <alignment vertical="center" shrinkToFit="1"/>
      <protection hidden="1"/>
    </xf>
    <xf numFmtId="0" fontId="12" fillId="0" borderId="46"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Protection="1">
      <alignment vertical="center"/>
      <protection hidden="1"/>
    </xf>
    <xf numFmtId="0" fontId="4" fillId="0" borderId="0" xfId="0" applyFont="1" applyAlignment="1" applyProtection="1">
      <alignment vertical="center" wrapText="1"/>
      <protection hidden="1"/>
    </xf>
    <xf numFmtId="0" fontId="18" fillId="2" borderId="0" xfId="0" applyFont="1" applyFill="1" applyAlignment="1" applyProtection="1">
      <alignment horizontal="center" vertical="center"/>
      <protection hidden="1"/>
    </xf>
    <xf numFmtId="0" fontId="37"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12" fillId="0" borderId="27" xfId="0" applyFont="1" applyBorder="1" applyAlignment="1" applyProtection="1">
      <alignment horizontal="center" vertical="center"/>
      <protection hidden="1"/>
    </xf>
    <xf numFmtId="0" fontId="33" fillId="0" borderId="8" xfId="0" applyFont="1" applyBorder="1" applyAlignment="1" applyProtection="1">
      <alignment vertical="center" shrinkToFit="1"/>
      <protection hidden="1"/>
    </xf>
    <xf numFmtId="0" fontId="54" fillId="0" borderId="3" xfId="0" applyFont="1" applyBorder="1" applyAlignment="1" applyProtection="1">
      <protection hidden="1"/>
    </xf>
    <xf numFmtId="0" fontId="55" fillId="2" borderId="0" xfId="0" applyFont="1" applyFill="1" applyProtection="1">
      <alignment vertical="center"/>
      <protection hidden="1"/>
    </xf>
    <xf numFmtId="0" fontId="12" fillId="0" borderId="118" xfId="0" applyFont="1" applyBorder="1" applyProtection="1">
      <alignment vertical="center"/>
      <protection hidden="1"/>
    </xf>
    <xf numFmtId="0" fontId="12" fillId="0" borderId="157" xfId="0" applyFont="1" applyBorder="1" applyProtection="1">
      <alignment vertical="center"/>
      <protection hidden="1"/>
    </xf>
    <xf numFmtId="0" fontId="29" fillId="0" borderId="0" xfId="0" applyFont="1" applyAlignment="1" applyProtection="1">
      <alignment vertical="center" shrinkToFit="1"/>
      <protection locked="0"/>
    </xf>
    <xf numFmtId="0" fontId="12" fillId="0" borderId="36" xfId="0" applyFont="1" applyBorder="1" applyAlignment="1" applyProtection="1">
      <alignment vertical="center" shrinkToFit="1"/>
      <protection hidden="1"/>
    </xf>
    <xf numFmtId="0" fontId="12" fillId="0" borderId="37" xfId="0" applyFont="1" applyBorder="1" applyAlignment="1" applyProtection="1">
      <alignment vertical="center" shrinkToFit="1"/>
      <protection hidden="1"/>
    </xf>
    <xf numFmtId="0" fontId="12" fillId="0" borderId="38" xfId="0" applyFont="1" applyBorder="1" applyAlignment="1" applyProtection="1">
      <alignment vertical="center" shrinkToFit="1"/>
      <protection hidden="1"/>
    </xf>
    <xf numFmtId="0" fontId="12" fillId="0" borderId="39" xfId="0" applyFont="1" applyBorder="1" applyAlignment="1" applyProtection="1">
      <alignment vertical="center" shrinkToFit="1"/>
      <protection hidden="1"/>
    </xf>
    <xf numFmtId="0" fontId="12" fillId="0" borderId="40"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7" fillId="0" borderId="0" xfId="74" applyFont="1" applyProtection="1">
      <alignment vertical="center"/>
      <protection hidden="1"/>
    </xf>
    <xf numFmtId="38" fontId="7" fillId="0" borderId="0" xfId="14" applyFont="1" applyProtection="1">
      <alignmen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51" fillId="2" borderId="0" xfId="0" applyFont="1" applyFill="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Alignment="1" applyProtection="1">
      <alignment horizontal="right" vertical="center"/>
      <protection hidden="1"/>
    </xf>
    <xf numFmtId="184" fontId="8" fillId="0" borderId="0" xfId="0" applyNumberFormat="1" applyFont="1" applyAlignment="1" applyProtection="1">
      <alignment horizontal="right" vertical="center"/>
      <protection hidden="1"/>
    </xf>
    <xf numFmtId="0" fontId="47" fillId="0" borderId="0" xfId="0" applyFont="1" applyAlignment="1" applyProtection="1">
      <alignment horizontal="left"/>
      <protection hidden="1"/>
    </xf>
    <xf numFmtId="182" fontId="4"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57" fillId="0" borderId="0" xfId="0" applyFont="1">
      <alignment vertical="center"/>
    </xf>
    <xf numFmtId="0" fontId="15" fillId="0" borderId="0" xfId="0" applyFont="1" applyAlignment="1" applyProtection="1">
      <alignment vertical="center" textRotation="255" shrinkToFit="1"/>
      <protection hidden="1"/>
    </xf>
    <xf numFmtId="183" fontId="0" fillId="9" borderId="0" xfId="0" applyNumberFormat="1" applyFill="1">
      <alignment vertical="center"/>
    </xf>
    <xf numFmtId="0" fontId="29"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61" fillId="0" borderId="0" xfId="0" applyFont="1" applyAlignment="1" applyProtection="1">
      <alignment horizontal="left" vertical="center"/>
      <protection hidden="1"/>
    </xf>
    <xf numFmtId="38" fontId="18" fillId="0" borderId="0" xfId="79" applyNumberFormat="1" applyFont="1" applyFill="1" applyBorder="1" applyAlignme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0" fontId="18" fillId="2" borderId="0" xfId="0" applyFont="1" applyFill="1" applyAlignment="1" applyProtection="1">
      <alignment vertical="top"/>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0" fontId="11" fillId="3" borderId="0" xfId="0" applyFont="1" applyFill="1" applyProtection="1">
      <alignment vertical="center"/>
      <protection hidden="1"/>
    </xf>
    <xf numFmtId="0" fontId="20"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7" fillId="3" borderId="0" xfId="0" applyFont="1" applyFill="1" applyProtection="1">
      <alignment vertical="center"/>
      <protection locked="0" hidden="1"/>
    </xf>
    <xf numFmtId="0" fontId="29" fillId="2" borderId="0" xfId="0" applyFont="1" applyFill="1" applyAlignment="1" applyProtection="1">
      <alignment horizontal="center" vertical="center"/>
      <protection hidden="1"/>
    </xf>
    <xf numFmtId="0" fontId="33" fillId="0" borderId="0" xfId="0" applyFont="1" applyProtection="1">
      <alignment vertical="center"/>
      <protection hidden="1"/>
    </xf>
    <xf numFmtId="0" fontId="29" fillId="0" borderId="0" xfId="0" applyFont="1" applyAlignment="1" applyProtection="1">
      <alignment horizontal="center" vertical="center"/>
      <protection locked="0"/>
    </xf>
    <xf numFmtId="0" fontId="33"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9" fillId="0" borderId="2" xfId="0" applyNumberFormat="1" applyFont="1" applyBorder="1" applyAlignment="1" applyProtection="1">
      <alignment horizontal="center" vertical="center" shrinkToFit="1"/>
      <protection locked="0"/>
    </xf>
    <xf numFmtId="49" fontId="29" fillId="0" borderId="25" xfId="0" applyNumberFormat="1" applyFont="1" applyBorder="1" applyAlignment="1" applyProtection="1">
      <alignment horizontal="center" vertical="center" shrinkToFit="1"/>
      <protection locked="0"/>
    </xf>
    <xf numFmtId="49" fontId="29" fillId="0" borderId="1" xfId="0" applyNumberFormat="1" applyFont="1" applyBorder="1" applyAlignment="1" applyProtection="1">
      <alignment horizontal="center" vertical="center" shrinkToFit="1"/>
      <protection locked="0"/>
    </xf>
    <xf numFmtId="49" fontId="29" fillId="0" borderId="6" xfId="0" applyNumberFormat="1" applyFont="1" applyBorder="1" applyAlignment="1" applyProtection="1">
      <alignment horizontal="center" vertical="center" shrinkToFit="1"/>
      <protection hidden="1"/>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49" fontId="29" fillId="0" borderId="1" xfId="0" applyNumberFormat="1" applyFont="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0" fontId="29" fillId="0" borderId="6" xfId="0" applyFont="1" applyBorder="1" applyAlignment="1" applyProtection="1">
      <alignment horizontal="center" vertical="center" shrinkToFit="1"/>
      <protection hidden="1"/>
    </xf>
    <xf numFmtId="49" fontId="33" fillId="0" borderId="6" xfId="0" applyNumberFormat="1" applyFont="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0" borderId="3" xfId="0" applyFont="1" applyBorder="1" applyAlignment="1" applyProtection="1">
      <alignment horizontal="left" vertical="center" shrinkToFit="1"/>
      <protection hidden="1"/>
    </xf>
    <xf numFmtId="0" fontId="33" fillId="0" borderId="0" xfId="0" applyFont="1" applyAlignment="1" applyProtection="1">
      <alignment horizontal="left" vertical="center" shrinkToFit="1"/>
      <protection hidden="1"/>
    </xf>
    <xf numFmtId="0" fontId="33" fillId="4" borderId="1" xfId="0" applyFont="1" applyFill="1" applyBorder="1" applyAlignment="1" applyProtection="1">
      <alignment horizontal="center" vertical="center" shrinkToFit="1"/>
      <protection hidden="1"/>
    </xf>
    <xf numFmtId="0" fontId="29" fillId="0" borderId="1" xfId="0" applyFont="1" applyBorder="1" applyAlignment="1" applyProtection="1">
      <alignment horizontal="center" vertical="center" shrinkToFit="1"/>
      <protection hidden="1"/>
    </xf>
    <xf numFmtId="49" fontId="33" fillId="0" borderId="1" xfId="0" applyNumberFormat="1" applyFont="1" applyBorder="1" applyAlignment="1" applyProtection="1">
      <alignment horizontal="center" vertical="center" shrinkToFit="1"/>
      <protection locked="0"/>
    </xf>
    <xf numFmtId="49" fontId="33" fillId="0" borderId="6"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3" fillId="0" borderId="1" xfId="0" applyFont="1" applyBorder="1" applyAlignment="1" applyProtection="1">
      <alignment horizontal="left" vertical="center" indent="1" shrinkToFit="1"/>
      <protection locked="0" hidden="1"/>
    </xf>
    <xf numFmtId="0" fontId="33" fillId="0" borderId="6" xfId="0" applyFont="1" applyBorder="1" applyAlignment="1" applyProtection="1">
      <alignment horizontal="left" vertical="center" indent="1" shrinkToFit="1"/>
      <protection locked="0" hidden="1"/>
    </xf>
    <xf numFmtId="0" fontId="29" fillId="2" borderId="0" xfId="0" applyFont="1" applyFill="1" applyAlignment="1" applyProtection="1">
      <alignment horizontal="center" vertical="center"/>
      <protection locked="0"/>
    </xf>
    <xf numFmtId="0" fontId="36" fillId="0" borderId="0" xfId="0" applyFont="1" applyAlignment="1" applyProtection="1">
      <alignment horizontal="left" vertical="center" shrinkToFit="1"/>
      <protection locked="0"/>
    </xf>
    <xf numFmtId="0" fontId="15" fillId="2" borderId="0" xfId="0" applyFont="1" applyFill="1" applyAlignment="1" applyProtection="1">
      <alignment horizontal="center" vertical="center" wrapText="1"/>
      <protection hidden="1"/>
    </xf>
    <xf numFmtId="49" fontId="33" fillId="0" borderId="2"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40" fillId="0" borderId="2" xfId="0" applyNumberFormat="1"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33" fillId="0" borderId="6" xfId="0" applyFont="1" applyBorder="1" applyAlignment="1" applyProtection="1">
      <alignment vertical="center" shrinkToFit="1"/>
      <protection hidden="1"/>
    </xf>
    <xf numFmtId="0" fontId="33" fillId="0" borderId="2" xfId="0" applyFont="1" applyBorder="1" applyAlignment="1" applyProtection="1">
      <alignment vertical="center" shrinkToFit="1"/>
      <protection hidden="1"/>
    </xf>
    <xf numFmtId="0" fontId="33" fillId="0" borderId="154" xfId="0" applyFont="1" applyBorder="1" applyAlignment="1" applyProtection="1">
      <alignment horizontal="center" vertical="center" shrinkToFit="1"/>
      <protection locked="0"/>
    </xf>
    <xf numFmtId="0" fontId="33" fillId="0" borderId="155" xfId="0" applyFont="1" applyBorder="1" applyAlignment="1" applyProtection="1">
      <alignment horizontal="center" vertical="center" shrinkToFit="1"/>
      <protection locked="0"/>
    </xf>
    <xf numFmtId="0" fontId="27" fillId="0" borderId="0" xfId="0" applyFont="1" applyAlignment="1" applyProtection="1">
      <alignment horizontal="left" vertical="center" wrapText="1"/>
      <protection hidden="1"/>
    </xf>
    <xf numFmtId="0" fontId="33" fillId="0" borderId="22" xfId="0" applyFont="1" applyBorder="1" applyAlignment="1" applyProtection="1">
      <alignment horizontal="center" vertical="center" shrinkToFit="1"/>
      <protection hidden="1"/>
    </xf>
    <xf numFmtId="49" fontId="33" fillId="0" borderId="7"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0" fontId="33"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49" fontId="33" fillId="0" borderId="4" xfId="0" applyNumberFormat="1" applyFont="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33" fillId="0" borderId="12" xfId="0" applyFont="1" applyBorder="1" applyAlignment="1" applyProtection="1">
      <alignment horizontal="left" vertical="center" shrinkToFit="1"/>
      <protection hidden="1"/>
    </xf>
    <xf numFmtId="0" fontId="29" fillId="0" borderId="6" xfId="0" applyFont="1" applyBorder="1" applyAlignment="1" applyProtection="1">
      <alignment horizontal="center" vertical="center"/>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29" fillId="0" borderId="1" xfId="0" applyFont="1" applyBorder="1" applyAlignment="1" applyProtection="1">
      <alignment horizontal="center" vertical="center"/>
      <protection locked="0"/>
    </xf>
    <xf numFmtId="0" fontId="29" fillId="0" borderId="0" xfId="0" applyFont="1" applyAlignment="1" applyProtection="1">
      <alignment horizontal="distributed" vertical="center"/>
      <protection hidden="1"/>
    </xf>
    <xf numFmtId="0" fontId="15" fillId="0" borderId="0" xfId="0" applyFont="1" applyAlignment="1" applyProtection="1">
      <alignment horizontal="left" vertical="center" shrinkToFit="1"/>
      <protection locked="0"/>
    </xf>
    <xf numFmtId="0" fontId="31" fillId="0" borderId="0" xfId="0" applyFont="1" applyAlignment="1" applyProtection="1">
      <alignment horizontal="center" vertical="center"/>
      <protection hidden="1"/>
    </xf>
    <xf numFmtId="0" fontId="31" fillId="2" borderId="0" xfId="0" applyFont="1" applyFill="1" applyAlignment="1" applyProtection="1">
      <alignment horizontal="center" vertical="center"/>
      <protection hidden="1"/>
    </xf>
    <xf numFmtId="49" fontId="29" fillId="0" borderId="0" xfId="0" applyNumberFormat="1" applyFont="1" applyAlignment="1" applyProtection="1">
      <alignment horizontal="center" vertical="center"/>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0" borderId="0" xfId="0" applyFont="1" applyAlignment="1" applyProtection="1">
      <alignment horizontal="left" vertical="center" wrapText="1"/>
      <protection hidden="1"/>
    </xf>
    <xf numFmtId="49" fontId="33" fillId="0" borderId="23"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54" xfId="0" applyNumberFormat="1" applyFont="1" applyBorder="1" applyAlignment="1" applyProtection="1">
      <alignment horizontal="center"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36"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hidden="1"/>
    </xf>
    <xf numFmtId="0" fontId="29" fillId="0" borderId="0" xfId="0" applyFont="1" applyAlignment="1" applyProtection="1">
      <alignment horizontal="distributed" vertical="center" wrapText="1"/>
      <protection hidden="1"/>
    </xf>
    <xf numFmtId="49" fontId="29" fillId="0" borderId="0" xfId="0" applyNumberFormat="1" applyFont="1" applyAlignment="1" applyProtection="1">
      <alignment horizontal="center" vertical="center"/>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9" fillId="0" borderId="0" xfId="0" applyFont="1" applyAlignment="1" applyProtection="1">
      <alignment horizontal="left" vertical="center" shrinkToFit="1"/>
      <protection locked="0"/>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5" fillId="2" borderId="0" xfId="0" applyFont="1" applyFill="1" applyAlignment="1" applyProtection="1">
      <alignment horizontal="center" vertical="center" shrinkToFit="1"/>
      <protection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Border="1" applyAlignment="1" applyProtection="1">
      <alignment vertical="center" wrapText="1"/>
      <protection hidden="1"/>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161" xfId="0" applyNumberFormat="1" applyFont="1" applyBorder="1" applyAlignment="1" applyProtection="1">
      <alignment horizontal="right" vertical="center"/>
      <protection locked="0" hidden="1"/>
    </xf>
    <xf numFmtId="38" fontId="49" fillId="0" borderId="0" xfId="0" applyNumberFormat="1" applyFont="1" applyAlignment="1" applyProtection="1">
      <alignment horizontal="right" vertical="center"/>
      <protection locked="0"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11" fillId="2" borderId="3" xfId="0" applyFont="1" applyFill="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7" fillId="2" borderId="0" xfId="0" applyFont="1" applyFill="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Border="1" applyAlignment="1" applyProtection="1">
      <alignment vertical="center" wrapText="1"/>
      <protection locked="0"/>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Border="1" applyProtection="1">
      <alignment vertical="center"/>
      <protection hidden="1"/>
    </xf>
    <xf numFmtId="38" fontId="41" fillId="0" borderId="110" xfId="0" applyNumberFormat="1" applyFont="1" applyBorder="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Border="1" applyAlignment="1" applyProtection="1">
      <alignment horizontal="center" vertical="center"/>
      <protection hidden="1"/>
    </xf>
    <xf numFmtId="0" fontId="19" fillId="0" borderId="114" xfId="0" applyFont="1" applyBorder="1" applyAlignment="1" applyProtection="1">
      <alignment horizontal="center" vertical="center"/>
      <protection hidden="1"/>
    </xf>
    <xf numFmtId="38" fontId="41" fillId="0" borderId="22" xfId="0" applyNumberFormat="1" applyFont="1" applyBorder="1" applyProtection="1">
      <alignment vertical="center"/>
      <protection hidden="1"/>
    </xf>
    <xf numFmtId="38" fontId="41" fillId="0" borderId="0" xfId="0" applyNumberFormat="1" applyFont="1" applyProtection="1">
      <alignment vertical="center"/>
      <protection hidden="1"/>
    </xf>
    <xf numFmtId="38" fontId="41" fillId="0" borderId="8" xfId="0" applyNumberFormat="1" applyFont="1" applyBorder="1" applyProtection="1">
      <alignment vertical="center"/>
      <protection hidden="1"/>
    </xf>
    <xf numFmtId="38" fontId="41" fillId="0" borderId="3" xfId="0" applyNumberFormat="1" applyFont="1" applyBorder="1" applyProtection="1">
      <alignment vertical="center"/>
      <protection hidden="1"/>
    </xf>
    <xf numFmtId="0" fontId="17" fillId="0" borderId="102"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23" fillId="0" borderId="102"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102" xfId="0" applyFont="1" applyBorder="1" applyProtection="1">
      <alignment vertical="center"/>
      <protection hidden="1"/>
    </xf>
    <xf numFmtId="0" fontId="23" fillId="0" borderId="34" xfId="0" applyFont="1" applyBorder="1" applyProtection="1">
      <alignment vertical="center"/>
      <protection hidden="1"/>
    </xf>
    <xf numFmtId="0" fontId="12" fillId="0" borderId="103"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38" fontId="23" fillId="0" borderId="34" xfId="0" applyNumberFormat="1" applyFont="1" applyBorder="1" applyProtection="1">
      <alignment vertical="center"/>
      <protection hidden="1"/>
    </xf>
    <xf numFmtId="0" fontId="12" fillId="0" borderId="115"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38" fontId="23" fillId="0" borderId="0" xfId="0" applyNumberFormat="1" applyFont="1" applyProtection="1">
      <alignment vertical="center"/>
      <protection hidden="1"/>
    </xf>
    <xf numFmtId="38" fontId="24" fillId="0" borderId="104" xfId="0" applyNumberFormat="1" applyFont="1" applyBorder="1" applyAlignment="1" applyProtection="1">
      <alignment horizontal="right" vertical="center"/>
      <protection hidden="1"/>
    </xf>
    <xf numFmtId="38" fontId="24" fillId="0" borderId="35" xfId="0" applyNumberFormat="1" applyFont="1" applyBorder="1" applyAlignment="1" applyProtection="1">
      <alignment horizontal="right" vertical="center"/>
      <protection hidden="1"/>
    </xf>
    <xf numFmtId="38" fontId="24" fillId="0" borderId="102" xfId="0" applyNumberFormat="1" applyFont="1" applyBorder="1" applyAlignment="1" applyProtection="1">
      <alignment horizontal="right" vertical="center"/>
      <protection hidden="1"/>
    </xf>
    <xf numFmtId="38" fontId="24" fillId="0" borderId="34" xfId="0" applyNumberFormat="1" applyFont="1" applyBorder="1" applyAlignment="1" applyProtection="1">
      <alignment horizontal="right" vertical="center"/>
      <protection hidden="1"/>
    </xf>
    <xf numFmtId="38" fontId="23" fillId="0" borderId="35" xfId="0" applyNumberFormat="1" applyFont="1" applyBorder="1" applyProtection="1">
      <alignment vertical="center"/>
      <protection hidden="1"/>
    </xf>
    <xf numFmtId="38" fontId="24" fillId="0" borderId="80" xfId="0" applyNumberFormat="1" applyFont="1" applyBorder="1" applyAlignment="1" applyProtection="1">
      <alignment horizontal="right" vertical="center"/>
      <protection hidden="1"/>
    </xf>
    <xf numFmtId="38" fontId="24" fillId="0" borderId="53" xfId="0" applyNumberFormat="1" applyFont="1" applyBorder="1" applyAlignment="1" applyProtection="1">
      <alignment horizontal="right" vertical="center"/>
      <protection hidden="1"/>
    </xf>
    <xf numFmtId="0" fontId="11" fillId="0" borderId="93"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7" fillId="0" borderId="104"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17" fillId="0" borderId="15" xfId="0" applyFont="1" applyBorder="1" applyAlignment="1" applyProtection="1">
      <alignment horizontal="center" vertical="center" shrinkToFit="1"/>
      <protection hidden="1"/>
    </xf>
    <xf numFmtId="0" fontId="23" fillId="0" borderId="104"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105" xfId="0" applyFont="1" applyBorder="1" applyProtection="1">
      <alignment vertical="center"/>
      <protection hidden="1"/>
    </xf>
    <xf numFmtId="0" fontId="23" fillId="0" borderId="106" xfId="0" applyFont="1" applyBorder="1" applyProtection="1">
      <alignment vertical="center"/>
      <protection hidden="1"/>
    </xf>
    <xf numFmtId="0" fontId="23" fillId="0" borderId="81" xfId="0" applyFont="1" applyBorder="1" applyProtection="1">
      <alignment vertical="center"/>
      <protection hidden="1"/>
    </xf>
    <xf numFmtId="0" fontId="23" fillId="0" borderId="52" xfId="0"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3" fillId="0" borderId="3" xfId="0" applyNumberFormat="1" applyFont="1" applyBorder="1" applyProtection="1">
      <alignment vertical="center"/>
      <protection hidden="1"/>
    </xf>
    <xf numFmtId="0" fontId="17" fillId="0" borderId="80" xfId="0" applyFont="1" applyBorder="1" applyAlignment="1" applyProtection="1">
      <alignment horizontal="center" vertical="center" shrinkToFit="1"/>
      <protection hidden="1"/>
    </xf>
    <xf numFmtId="0" fontId="17" fillId="0" borderId="53"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23" fillId="0" borderId="107" xfId="0" applyFont="1" applyBorder="1" applyAlignment="1" applyProtection="1">
      <alignment horizontal="center" vertical="center"/>
      <protection hidden="1"/>
    </xf>
    <xf numFmtId="0" fontId="23" fillId="0" borderId="108" xfId="0" applyFont="1" applyBorder="1" applyAlignment="1" applyProtection="1">
      <alignment horizontal="center" vertical="center"/>
      <protection hidden="1"/>
    </xf>
    <xf numFmtId="0" fontId="23" fillId="0" borderId="80" xfId="0" applyFont="1" applyBorder="1" applyProtection="1">
      <alignment vertical="center"/>
      <protection hidden="1"/>
    </xf>
    <xf numFmtId="0" fontId="23" fillId="0" borderId="53" xfId="0" applyFont="1" applyBorder="1" applyProtection="1">
      <alignment vertical="center"/>
      <protection hidden="1"/>
    </xf>
    <xf numFmtId="0" fontId="12" fillId="0" borderId="74" xfId="0"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38" fontId="24" fillId="0" borderId="81" xfId="0" applyNumberFormat="1" applyFont="1" applyBorder="1" applyAlignment="1" applyProtection="1">
      <alignment horizontal="right" vertical="center"/>
      <protection hidden="1"/>
    </xf>
    <xf numFmtId="38" fontId="24" fillId="0" borderId="52" xfId="0" applyNumberFormat="1" applyFont="1" applyBorder="1" applyAlignment="1" applyProtection="1">
      <alignment horizontal="right" vertical="center"/>
      <protection hidden="1"/>
    </xf>
    <xf numFmtId="0" fontId="17" fillId="0" borderId="81" xfId="0" applyFont="1" applyBorder="1" applyAlignment="1" applyProtection="1">
      <alignment horizontal="center" vertical="center" shrinkToFit="1"/>
      <protection hidden="1"/>
    </xf>
    <xf numFmtId="0" fontId="17" fillId="0" borderId="52" xfId="0" applyFont="1" applyBorder="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38" fontId="23" fillId="0" borderId="52" xfId="0" applyNumberFormat="1" applyFont="1" applyBorder="1" applyProtection="1">
      <alignment vertical="center"/>
      <protection hidden="1"/>
    </xf>
    <xf numFmtId="0" fontId="23" fillId="0" borderId="80"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38" fontId="23" fillId="0" borderId="4" xfId="0" applyNumberFormat="1" applyFont="1" applyBorder="1" applyProtection="1">
      <alignment vertical="center"/>
      <protection hidden="1"/>
    </xf>
    <xf numFmtId="0" fontId="17" fillId="0" borderId="88"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23" fillId="0" borderId="88"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88" xfId="0" applyFont="1" applyBorder="1" applyProtection="1">
      <alignment vertical="center"/>
      <protection hidden="1"/>
    </xf>
    <xf numFmtId="0" fontId="23" fillId="0" borderId="33" xfId="0" applyFont="1" applyBorder="1" applyProtection="1">
      <alignment vertical="center"/>
      <protection hidden="1"/>
    </xf>
    <xf numFmtId="0" fontId="12" fillId="0" borderId="76"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38" fontId="23" fillId="0" borderId="33" xfId="0" applyNumberFormat="1" applyFont="1" applyBorder="1" applyProtection="1">
      <alignment vertical="center"/>
      <protection hidden="1"/>
    </xf>
    <xf numFmtId="38" fontId="24" fillId="0" borderId="88" xfId="0" applyNumberFormat="1" applyFont="1" applyBorder="1" applyAlignment="1" applyProtection="1">
      <alignment horizontal="right" vertical="center"/>
      <protection hidden="1"/>
    </xf>
    <xf numFmtId="38" fontId="24" fillId="0" borderId="33" xfId="0" applyNumberFormat="1" applyFont="1" applyBorder="1" applyAlignment="1" applyProtection="1">
      <alignment horizontal="right" vertical="center"/>
      <protection hidden="1"/>
    </xf>
    <xf numFmtId="0" fontId="11" fillId="0" borderId="25" xfId="0" applyFont="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0" fontId="11" fillId="0" borderId="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92"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1" fillId="0" borderId="93"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94"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86" xfId="0" applyNumberFormat="1" applyFont="1" applyBorder="1" applyAlignment="1" applyProtection="1">
      <alignment horizontal="center" vertical="center" shrinkToFit="1"/>
      <protection hidden="1"/>
    </xf>
    <xf numFmtId="49" fontId="11" fillId="0" borderId="87" xfId="0" applyNumberFormat="1" applyFont="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locked="0"/>
    </xf>
    <xf numFmtId="49" fontId="11" fillId="0" borderId="80" xfId="0" applyNumberFormat="1" applyFont="1" applyBorder="1" applyAlignment="1" applyProtection="1">
      <alignment horizontal="center" vertical="center" shrinkToFit="1"/>
      <protection hidden="1"/>
    </xf>
    <xf numFmtId="49" fontId="11" fillId="0" borderId="53"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74" xfId="0" applyNumberFormat="1" applyFont="1" applyBorder="1" applyAlignment="1" applyProtection="1">
      <alignment horizontal="center" vertical="center" shrinkToFit="1"/>
      <protection locked="0"/>
    </xf>
    <xf numFmtId="49" fontId="11" fillId="0" borderId="53" xfId="0" applyNumberFormat="1" applyFont="1" applyBorder="1" applyAlignment="1" applyProtection="1">
      <alignment horizontal="center" vertical="center" shrinkToFit="1"/>
      <protection locked="0"/>
    </xf>
    <xf numFmtId="49" fontId="11" fillId="0" borderId="75" xfId="0" applyNumberFormat="1" applyFont="1" applyBorder="1" applyAlignment="1" applyProtection="1">
      <alignment horizontal="center" vertical="center" shrinkToFit="1"/>
      <protection locked="0"/>
    </xf>
    <xf numFmtId="49" fontId="11" fillId="0" borderId="81" xfId="0" applyNumberFormat="1" applyFont="1" applyBorder="1" applyAlignment="1" applyProtection="1">
      <alignment horizontal="center" vertical="center" shrinkToFit="1"/>
      <protection hidden="1"/>
    </xf>
    <xf numFmtId="49" fontId="11" fillId="0" borderId="52" xfId="0" applyNumberFormat="1" applyFont="1" applyBorder="1" applyAlignment="1" applyProtection="1">
      <alignment horizontal="center" vertical="center" shrinkToFit="1"/>
      <protection hidden="1"/>
    </xf>
    <xf numFmtId="49" fontId="11" fillId="0" borderId="45" xfId="0" applyNumberFormat="1" applyFont="1" applyBorder="1" applyAlignment="1" applyProtection="1">
      <alignment horizontal="center" vertical="center" shrinkToFit="1"/>
      <protection hidden="1"/>
    </xf>
    <xf numFmtId="49" fontId="11" fillId="0" borderId="77"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180" fontId="17" fillId="0" borderId="78" xfId="0" applyNumberFormat="1" applyFont="1" applyBorder="1" applyAlignment="1" applyProtection="1">
      <alignment horizontal="center" vertical="center" shrinkToFit="1"/>
      <protection hidden="1"/>
    </xf>
    <xf numFmtId="180" fontId="17" fillId="0" borderId="4" xfId="0" applyNumberFormat="1" applyFont="1" applyBorder="1" applyAlignment="1" applyProtection="1">
      <alignment horizontal="center" vertical="center" shrinkToFit="1"/>
      <protection hidden="1"/>
    </xf>
    <xf numFmtId="180" fontId="17" fillId="0" borderId="43" xfId="0" applyNumberFormat="1" applyFont="1" applyBorder="1" applyAlignment="1" applyProtection="1">
      <alignment horizontal="center" vertical="center" shrinkToFit="1"/>
      <protection hidden="1"/>
    </xf>
    <xf numFmtId="180" fontId="17" fillId="0" borderId="100" xfId="0" applyNumberFormat="1" applyFont="1" applyBorder="1" applyAlignment="1" applyProtection="1">
      <alignment horizontal="center" vertical="center" shrinkToFit="1"/>
      <protection hidden="1"/>
    </xf>
    <xf numFmtId="180" fontId="17" fillId="0" borderId="47" xfId="0" applyNumberFormat="1" applyFont="1" applyBorder="1" applyAlignment="1" applyProtection="1">
      <alignment horizontal="center" vertical="center" shrinkToFit="1"/>
      <protection hidden="1"/>
    </xf>
    <xf numFmtId="180" fontId="17" fillId="0" borderId="46" xfId="0" applyNumberFormat="1" applyFont="1" applyBorder="1" applyAlignment="1" applyProtection="1">
      <alignment horizontal="center" vertical="center" shrinkToFit="1"/>
      <protection hidden="1"/>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180" fontId="17" fillId="0" borderId="79"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180" fontId="17" fillId="0" borderId="44" xfId="0" applyNumberFormat="1" applyFont="1" applyBorder="1" applyAlignment="1" applyProtection="1">
      <alignment horizontal="center" vertical="center" shrinkToFit="1"/>
      <protection hidden="1"/>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180" fontId="17" fillId="0" borderId="85" xfId="0" applyNumberFormat="1" applyFont="1" applyBorder="1" applyAlignment="1" applyProtection="1">
      <alignment horizontal="right" vertical="center" shrinkToFit="1"/>
      <protection hidden="1"/>
    </xf>
    <xf numFmtId="180" fontId="17" fillId="0" borderId="86" xfId="0" applyNumberFormat="1" applyFont="1" applyBorder="1" applyAlignment="1" applyProtection="1">
      <alignment horizontal="right" vertical="center" shrinkToFit="1"/>
      <protection hidden="1"/>
    </xf>
    <xf numFmtId="180" fontId="17" fillId="0" borderId="87" xfId="0" applyNumberFormat="1" applyFont="1" applyBorder="1" applyAlignment="1" applyProtection="1">
      <alignment horizontal="right" vertical="center" shrinkToFi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9" fontId="17" fillId="0" borderId="85" xfId="0" applyNumberFormat="1" applyFont="1" applyBorder="1" applyAlignment="1" applyProtection="1">
      <alignment horizontal="right" vertical="center" shrinkToFit="1"/>
      <protection locked="0"/>
    </xf>
    <xf numFmtId="179" fontId="17" fillId="0" borderId="87" xfId="0" applyNumberFormat="1" applyFont="1" applyBorder="1" applyAlignment="1" applyProtection="1">
      <alignment horizontal="right" vertical="center" shrinkToFit="1"/>
      <protection locked="0"/>
    </xf>
    <xf numFmtId="180" fontId="17" fillId="0" borderId="74" xfId="0" applyNumberFormat="1" applyFont="1" applyBorder="1" applyAlignment="1" applyProtection="1">
      <alignment horizontal="right" vertical="center" shrinkToFit="1"/>
      <protection hidden="1"/>
    </xf>
    <xf numFmtId="180" fontId="17" fillId="0" borderId="53" xfId="0" applyNumberFormat="1" applyFont="1" applyBorder="1" applyAlignment="1" applyProtection="1">
      <alignment horizontal="right" vertical="center" shrinkToFit="1"/>
      <protection hidden="1"/>
    </xf>
    <xf numFmtId="180" fontId="17" fillId="0" borderId="75" xfId="0" applyNumberFormat="1" applyFont="1" applyBorder="1" applyAlignment="1" applyProtection="1">
      <alignment horizontal="right" vertical="center" shrinkToFit="1"/>
      <protection hidden="1"/>
    </xf>
    <xf numFmtId="180" fontId="17" fillId="0" borderId="64" xfId="0" applyNumberFormat="1" applyFont="1" applyBorder="1" applyAlignment="1" applyProtection="1">
      <alignment horizontal="center" vertical="center" shrinkToFit="1"/>
      <protection hidden="1"/>
    </xf>
    <xf numFmtId="180" fontId="17" fillId="0" borderId="65" xfId="0" applyNumberFormat="1" applyFont="1" applyBorder="1" applyAlignment="1" applyProtection="1">
      <alignment horizontal="center" vertical="center" shrinkToFit="1"/>
      <protection hidden="1"/>
    </xf>
    <xf numFmtId="180" fontId="17" fillId="0" borderId="101" xfId="0" applyNumberFormat="1" applyFont="1" applyBorder="1" applyAlignment="1" applyProtection="1">
      <alignment horizontal="center" vertical="center" shrinkToFit="1"/>
      <protection hidden="1"/>
    </xf>
    <xf numFmtId="0" fontId="11"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90"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38" fontId="12" fillId="0" borderId="97" xfId="0" applyNumberFormat="1" applyFont="1" applyBorder="1" applyAlignment="1" applyProtection="1">
      <alignment horizontal="center" vertical="center"/>
      <protection hidden="1"/>
    </xf>
    <xf numFmtId="38" fontId="12" fillId="0" borderId="98" xfId="0" applyNumberFormat="1" applyFont="1" applyBorder="1" applyAlignment="1" applyProtection="1">
      <alignment horizontal="center" vertical="center"/>
      <protection hidden="1"/>
    </xf>
    <xf numFmtId="38" fontId="12" fillId="0" borderId="27" xfId="0" applyNumberFormat="1" applyFont="1" applyBorder="1" applyAlignment="1" applyProtection="1">
      <alignment horizontal="center" vertical="center"/>
      <protection hidden="1"/>
    </xf>
    <xf numFmtId="38" fontId="12" fillId="0" borderId="99" xfId="0" applyNumberFormat="1"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Border="1" applyProtection="1">
      <alignment vertical="center"/>
      <protection hidden="1"/>
    </xf>
    <xf numFmtId="38" fontId="41" fillId="0" borderId="65" xfId="0" applyNumberFormat="1" applyFont="1" applyBorder="1" applyProtection="1">
      <alignment vertical="center"/>
      <protection hidden="1"/>
    </xf>
    <xf numFmtId="38" fontId="41" fillId="0" borderId="7" xfId="0" applyNumberFormat="1" applyFont="1" applyBorder="1" applyProtection="1">
      <alignment vertical="center"/>
      <protection hidden="1"/>
    </xf>
    <xf numFmtId="38" fontId="41" fillId="0" borderId="4" xfId="0" applyNumberFormat="1" applyFont="1" applyBorder="1" applyProtection="1">
      <alignment vertical="center"/>
      <protection hidden="1"/>
    </xf>
    <xf numFmtId="0" fontId="23" fillId="0" borderId="81"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178" fontId="17" fillId="0" borderId="74" xfId="0" applyNumberFormat="1" applyFont="1" applyBorder="1" applyAlignment="1" applyProtection="1">
      <alignment horizontal="right" vertical="center" shrinkToFit="1"/>
      <protection locked="0"/>
    </xf>
    <xf numFmtId="178" fontId="17" fillId="0" borderId="53" xfId="0" applyNumberFormat="1" applyFont="1" applyBorder="1" applyAlignment="1" applyProtection="1">
      <alignment horizontal="right" vertical="center" shrinkToFit="1"/>
      <protection locked="0"/>
    </xf>
    <xf numFmtId="178" fontId="17" fillId="0" borderId="75" xfId="0" applyNumberFormat="1" applyFont="1" applyBorder="1" applyAlignment="1" applyProtection="1">
      <alignment horizontal="right" vertical="center" shrinkToFit="1"/>
      <protection locked="0"/>
    </xf>
    <xf numFmtId="0" fontId="11" fillId="0" borderId="89" xfId="0" applyFont="1" applyBorder="1" applyAlignment="1" applyProtection="1">
      <alignment horizontal="center" vertical="center" wrapText="1" shrinkToFit="1"/>
      <protection hidden="1"/>
    </xf>
    <xf numFmtId="0" fontId="11" fillId="0" borderId="20" xfId="0" applyFont="1" applyBorder="1" applyAlignment="1" applyProtection="1">
      <alignment horizontal="center" vertical="center" wrapText="1" shrinkToFit="1"/>
      <protection hidden="1"/>
    </xf>
    <xf numFmtId="0" fontId="11" fillId="0" borderId="48" xfId="0" applyFont="1" applyBorder="1" applyAlignment="1" applyProtection="1">
      <alignment horizontal="center" vertical="center" wrapText="1" shrinkToFit="1"/>
      <protection hidden="1"/>
    </xf>
    <xf numFmtId="0" fontId="11" fillId="0" borderId="12" xfId="0" applyFont="1" applyBorder="1" applyAlignment="1" applyProtection="1">
      <alignment horizontal="center" vertical="center" wrapText="1" shrinkToFit="1"/>
      <protection hidden="1"/>
    </xf>
    <xf numFmtId="0" fontId="11" fillId="0" borderId="90"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shrinkToFit="1"/>
      <protection hidden="1"/>
    </xf>
    <xf numFmtId="0" fontId="17" fillId="0" borderId="91" xfId="0" applyFont="1" applyBorder="1" applyAlignment="1" applyProtection="1">
      <alignment horizontal="center" vertical="center" shrinkToFit="1"/>
      <protection locked="0"/>
    </xf>
    <xf numFmtId="0" fontId="17" fillId="0" borderId="65" xfId="0" applyFont="1" applyBorder="1" applyAlignment="1" applyProtection="1">
      <alignment horizontal="center"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0" fontId="11" fillId="0" borderId="90"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179" fontId="17" fillId="0" borderId="74" xfId="0" applyNumberFormat="1" applyFont="1" applyBorder="1" applyAlignment="1" applyProtection="1">
      <alignment horizontal="right" vertical="center" shrinkToFit="1"/>
      <protection locked="0"/>
    </xf>
    <xf numFmtId="179" fontId="17" fillId="0" borderId="75" xfId="0" applyNumberFormat="1" applyFont="1" applyBorder="1" applyAlignment="1" applyProtection="1">
      <alignment horizontal="right" vertical="center" shrinkToFit="1"/>
      <protection locked="0"/>
    </xf>
    <xf numFmtId="178" fontId="17" fillId="0" borderId="85" xfId="0" applyNumberFormat="1" applyFont="1" applyBorder="1" applyAlignment="1" applyProtection="1">
      <alignment horizontal="right" vertical="center" shrinkToFit="1"/>
      <protection locked="0"/>
    </xf>
    <xf numFmtId="178" fontId="17" fillId="0" borderId="86" xfId="0" applyNumberFormat="1" applyFont="1" applyBorder="1" applyAlignment="1" applyProtection="1">
      <alignment horizontal="right" vertical="center" shrinkToFit="1"/>
      <protection locked="0"/>
    </xf>
    <xf numFmtId="178" fontId="17" fillId="0" borderId="87" xfId="0" applyNumberFormat="1" applyFont="1" applyBorder="1" applyAlignment="1" applyProtection="1">
      <alignment horizontal="right" vertical="center" shrinkToFit="1"/>
      <protection locked="0"/>
    </xf>
    <xf numFmtId="178" fontId="17" fillId="0" borderId="77" xfId="0" applyNumberFormat="1" applyFont="1" applyBorder="1" applyAlignment="1" applyProtection="1">
      <alignment horizontal="right" vertical="center" shrinkToFit="1"/>
      <protection locked="0"/>
    </xf>
    <xf numFmtId="178" fontId="17" fillId="0" borderId="52" xfId="0" applyNumberFormat="1" applyFont="1" applyBorder="1" applyAlignment="1" applyProtection="1">
      <alignment horizontal="right" vertical="center" shrinkToFit="1"/>
      <protection locked="0"/>
    </xf>
    <xf numFmtId="178" fontId="17" fillId="0" borderId="45" xfId="0" applyNumberFormat="1" applyFont="1" applyBorder="1" applyAlignment="1" applyProtection="1">
      <alignment horizontal="right" vertical="center" shrinkToFit="1"/>
      <protection locked="0"/>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179" fontId="17" fillId="0" borderId="77" xfId="0" applyNumberFormat="1" applyFont="1" applyBorder="1" applyAlignment="1" applyProtection="1">
      <alignment horizontal="right" vertical="center" shrinkToFit="1"/>
      <protection locked="0"/>
    </xf>
    <xf numFmtId="179" fontId="17" fillId="0" borderId="45" xfId="0" applyNumberFormat="1" applyFont="1" applyBorder="1" applyAlignment="1" applyProtection="1">
      <alignment horizontal="right" vertical="center" shrinkToFit="1"/>
      <protection locked="0"/>
    </xf>
    <xf numFmtId="180" fontId="17" fillId="0" borderId="77" xfId="0" applyNumberFormat="1" applyFont="1" applyBorder="1" applyAlignment="1" applyProtection="1">
      <alignment horizontal="right" vertical="center" shrinkToFit="1"/>
      <protection hidden="1"/>
    </xf>
    <xf numFmtId="180" fontId="17" fillId="0" borderId="52" xfId="0" applyNumberFormat="1" applyFont="1" applyBorder="1" applyAlignment="1" applyProtection="1">
      <alignment horizontal="right" vertical="center" shrinkToFit="1"/>
      <protection hidden="1"/>
    </xf>
    <xf numFmtId="180" fontId="17" fillId="0" borderId="45" xfId="0" applyNumberFormat="1" applyFont="1" applyBorder="1" applyAlignment="1" applyProtection="1">
      <alignment horizontal="right" vertical="center" shrinkToFit="1"/>
      <protection hidden="1"/>
    </xf>
    <xf numFmtId="0" fontId="22" fillId="5" borderId="0" xfId="78" applyBorder="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59" fillId="2" borderId="47" xfId="0" applyFont="1" applyFill="1" applyBorder="1" applyAlignment="1" applyProtection="1">
      <alignment horizontal="center" vertical="center"/>
      <protection hidden="1"/>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178" fontId="17" fillId="0" borderId="76" xfId="0" applyNumberFormat="1" applyFont="1" applyBorder="1" applyAlignment="1" applyProtection="1">
      <alignment horizontal="right" vertical="center" shrinkToFit="1"/>
      <protection locked="0"/>
    </xf>
    <xf numFmtId="178" fontId="17" fillId="0" borderId="33" xfId="0" applyNumberFormat="1" applyFont="1" applyBorder="1" applyAlignment="1" applyProtection="1">
      <alignment horizontal="right" vertical="center" shrinkToFit="1"/>
      <protection locked="0"/>
    </xf>
    <xf numFmtId="178" fontId="17" fillId="0" borderId="49" xfId="0" applyNumberFormat="1" applyFont="1" applyBorder="1" applyAlignment="1" applyProtection="1">
      <alignment horizontal="right" vertical="center" shrinkToFit="1"/>
      <protection locked="0"/>
    </xf>
    <xf numFmtId="179" fontId="17" fillId="0" borderId="76" xfId="0" applyNumberFormat="1" applyFont="1" applyBorder="1" applyAlignment="1" applyProtection="1">
      <alignment horizontal="right" vertical="center" shrinkToFit="1"/>
      <protection locked="0"/>
    </xf>
    <xf numFmtId="179" fontId="17" fillId="0" borderId="49" xfId="0" applyNumberFormat="1" applyFont="1" applyBorder="1" applyAlignment="1" applyProtection="1">
      <alignment horizontal="right" vertical="center" shrinkToFit="1"/>
      <protection locked="0"/>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49" xfId="0" applyNumberFormat="1" applyFont="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0" fontId="4" fillId="0" borderId="25" xfId="0" applyFont="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80" fontId="17" fillId="0" borderId="76" xfId="0" applyNumberFormat="1" applyFont="1" applyBorder="1" applyAlignment="1" applyProtection="1">
      <alignment horizontal="right" vertical="center" shrinkToFit="1"/>
      <protection hidden="1"/>
    </xf>
    <xf numFmtId="180" fontId="17" fillId="0" borderId="33" xfId="0" applyNumberFormat="1" applyFont="1" applyBorder="1" applyAlignment="1" applyProtection="1">
      <alignment horizontal="right" vertical="center" shrinkToFit="1"/>
      <protection hidden="1"/>
    </xf>
    <xf numFmtId="180" fontId="17" fillId="0" borderId="49" xfId="0" applyNumberFormat="1" applyFont="1" applyBorder="1" applyAlignment="1" applyProtection="1">
      <alignment horizontal="right"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49" fontId="17" fillId="0" borderId="116"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7" fillId="0" borderId="42"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70" xfId="0" applyFont="1" applyFill="1" applyBorder="1" applyAlignment="1" applyProtection="1">
      <alignment horizontal="center" vertical="center"/>
      <protection hidden="1"/>
    </xf>
    <xf numFmtId="0" fontId="17" fillId="4" borderId="72" xfId="0" applyFont="1" applyFill="1" applyBorder="1" applyAlignment="1" applyProtection="1">
      <alignment horizontal="center"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2" fillId="0" borderId="27" xfId="0" applyFont="1" applyBorder="1" applyAlignment="1" applyProtection="1">
      <alignment horizontal="center" vertical="center"/>
      <protection hidden="1"/>
    </xf>
    <xf numFmtId="0" fontId="12" fillId="0" borderId="97" xfId="0" applyFont="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176" fontId="23" fillId="0" borderId="102" xfId="0" applyNumberFormat="1" applyFont="1" applyBorder="1" applyProtection="1">
      <alignment vertical="center"/>
      <protection hidden="1"/>
    </xf>
    <xf numFmtId="176" fontId="23" fillId="0" borderId="34" xfId="0" applyNumberFormat="1" applyFont="1" applyBorder="1" applyProtection="1">
      <alignment vertical="center"/>
      <protection hidden="1"/>
    </xf>
    <xf numFmtId="38" fontId="23" fillId="0" borderId="103" xfId="0" applyNumberFormat="1" applyFont="1" applyBorder="1" applyProtection="1">
      <alignment vertical="center"/>
      <protection hidden="1"/>
    </xf>
    <xf numFmtId="176" fontId="23" fillId="0" borderId="88" xfId="0" applyNumberFormat="1" applyFont="1" applyBorder="1" applyProtection="1">
      <alignment vertical="center"/>
      <protection hidden="1"/>
    </xf>
    <xf numFmtId="176" fontId="23" fillId="0" borderId="33" xfId="0" applyNumberFormat="1" applyFont="1" applyBorder="1" applyProtection="1">
      <alignment vertical="center"/>
      <protection hidden="1"/>
    </xf>
    <xf numFmtId="38" fontId="23" fillId="0" borderId="76" xfId="0" applyNumberFormat="1" applyFont="1" applyBorder="1" applyProtection="1">
      <alignment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176" fontId="23" fillId="0" borderId="81" xfId="0" applyNumberFormat="1" applyFont="1" applyBorder="1" applyProtection="1">
      <alignment vertical="center"/>
      <protection hidden="1"/>
    </xf>
    <xf numFmtId="176" fontId="23" fillId="0" borderId="52" xfId="0" applyNumberFormat="1" applyFont="1" applyBorder="1" applyProtection="1">
      <alignment vertical="center"/>
      <protection hidden="1"/>
    </xf>
    <xf numFmtId="38" fontId="23" fillId="0" borderId="77" xfId="0" applyNumberFormat="1" applyFont="1" applyBorder="1" applyProtection="1">
      <alignment vertical="center"/>
      <protection hidden="1"/>
    </xf>
    <xf numFmtId="38" fontId="41" fillId="0" borderId="139" xfId="0" applyNumberFormat="1" applyFont="1" applyBorder="1" applyAlignment="1" applyProtection="1">
      <alignment horizontal="right" vertical="center"/>
      <protection hidden="1"/>
    </xf>
    <xf numFmtId="38" fontId="41" fillId="0" borderId="140" xfId="0" applyNumberFormat="1" applyFont="1" applyBorder="1" applyAlignment="1" applyProtection="1">
      <alignment horizontal="right" vertical="center"/>
      <protection hidden="1"/>
    </xf>
    <xf numFmtId="38" fontId="41" fillId="0" borderId="111" xfId="0" applyNumberFormat="1" applyFont="1" applyBorder="1" applyAlignment="1" applyProtection="1">
      <alignment horizontal="right" vertical="center"/>
      <protection hidden="1"/>
    </xf>
    <xf numFmtId="38" fontId="41" fillId="0" borderId="110" xfId="0" applyNumberFormat="1" applyFont="1" applyBorder="1" applyAlignment="1" applyProtection="1">
      <alignment horizontal="right" vertical="center"/>
      <protection hidden="1"/>
    </xf>
    <xf numFmtId="0" fontId="11" fillId="0" borderId="141" xfId="0" applyFont="1" applyBorder="1" applyAlignment="1" applyProtection="1">
      <alignment horizontal="center" vertical="center" shrinkToFit="1"/>
      <protection hidden="1"/>
    </xf>
    <xf numFmtId="0" fontId="11" fillId="0" borderId="56"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2" fillId="0" borderId="63"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41" fillId="0" borderId="91" xfId="0" applyNumberFormat="1" applyFont="1" applyBorder="1" applyAlignment="1" applyProtection="1">
      <alignment horizontal="right" vertical="center"/>
      <protection hidden="1"/>
    </xf>
    <xf numFmtId="38" fontId="41" fillId="0" borderId="65" xfId="0" applyNumberFormat="1" applyFont="1" applyBorder="1" applyAlignment="1" applyProtection="1">
      <alignment horizontal="right" vertical="center"/>
      <protection hidden="1"/>
    </xf>
    <xf numFmtId="38" fontId="41" fillId="0" borderId="22"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23" fillId="0" borderId="55" xfId="0" applyFont="1" applyBorder="1" applyAlignment="1" applyProtection="1">
      <alignment horizontal="center" vertical="center"/>
      <protection hidden="1"/>
    </xf>
    <xf numFmtId="0" fontId="23" fillId="0" borderId="56"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176" fontId="23" fillId="0" borderId="55" xfId="0" applyNumberFormat="1" applyFont="1" applyBorder="1" applyProtection="1">
      <alignment vertical="center"/>
      <protection hidden="1"/>
    </xf>
    <xf numFmtId="176" fontId="23" fillId="0" borderId="56" xfId="0" applyNumberFormat="1" applyFont="1" applyBorder="1" applyProtection="1">
      <alignment vertical="center"/>
      <protection hidden="1"/>
    </xf>
    <xf numFmtId="38" fontId="23" fillId="0" borderId="63" xfId="0" applyNumberFormat="1" applyFont="1" applyBorder="1" applyProtection="1">
      <alignment vertical="center"/>
      <protection hidden="1"/>
    </xf>
    <xf numFmtId="38" fontId="23" fillId="0" borderId="56" xfId="0" applyNumberFormat="1" applyFont="1" applyBorder="1" applyProtection="1">
      <alignment vertical="center"/>
      <protection hidden="1"/>
    </xf>
    <xf numFmtId="38" fontId="24" fillId="0" borderId="139" xfId="0" applyNumberFormat="1" applyFont="1" applyBorder="1" applyAlignment="1" applyProtection="1">
      <alignment horizontal="right" vertical="center"/>
      <protection hidden="1"/>
    </xf>
    <xf numFmtId="38" fontId="24" fillId="0" borderId="140" xfId="0" applyNumberFormat="1" applyFont="1" applyBorder="1" applyAlignment="1" applyProtection="1">
      <alignment horizontal="right" vertical="center"/>
      <protection hidden="1"/>
    </xf>
    <xf numFmtId="0" fontId="11" fillId="0" borderId="89" xfId="0" applyFont="1" applyBorder="1" applyAlignment="1" applyProtection="1">
      <alignment horizontal="center" vertical="center" wrapText="1"/>
      <protection hidden="1"/>
    </xf>
    <xf numFmtId="0" fontId="11" fillId="0" borderId="65"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90"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59" fillId="2" borderId="0" xfId="0" applyFont="1" applyFill="1" applyProtection="1">
      <alignmen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shrinkToFit="1"/>
      <protection hidden="1"/>
    </xf>
    <xf numFmtId="49" fontId="17" fillId="0" borderId="137"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50" xfId="0" applyNumberFormat="1" applyFont="1" applyBorder="1" applyAlignment="1" applyProtection="1">
      <alignment horizontal="center" vertical="center" shrinkToFit="1"/>
      <protection locked="0"/>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49" fontId="17" fillId="0" borderId="13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Font="1" applyBorder="1" applyAlignment="1" applyProtection="1">
      <alignment horizontal="center" vertical="center" shrinkToFit="1"/>
      <protection hidden="1"/>
    </xf>
    <xf numFmtId="0" fontId="17" fillId="0" borderId="49" xfId="0" applyFont="1" applyBorder="1" applyAlignment="1" applyProtection="1">
      <alignment horizontal="center" vertical="center" shrinkToFit="1"/>
      <protection hidden="1"/>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35" xfId="80" applyNumberFormat="1" applyFont="1" applyBorder="1" applyAlignment="1" applyProtection="1">
      <alignment horizontal="center" vertical="center"/>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179" fontId="17" fillId="2" borderId="33" xfId="10" applyNumberFormat="1" applyFont="1" applyFill="1" applyBorder="1" applyAlignment="1" applyProtection="1">
      <alignment vertical="center" shrinkToFit="1"/>
      <protection locked="0"/>
    </xf>
    <xf numFmtId="179" fontId="17" fillId="2" borderId="49" xfId="10" applyNumberFormat="1" applyFont="1" applyFill="1" applyBorder="1" applyAlignment="1" applyProtection="1">
      <alignment vertical="center" shrinkToFit="1"/>
      <protection locked="0"/>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76"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115" xfId="10" applyNumberFormat="1" applyFont="1" applyFill="1" applyBorder="1" applyAlignment="1" applyProtection="1">
      <alignment vertical="center" shrinkToFit="1"/>
      <protection locked="0"/>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49" fontId="17" fillId="0" borderId="142" xfId="0" applyNumberFormat="1" applyFont="1" applyBorder="1" applyAlignment="1" applyProtection="1">
      <alignment horizontal="center" vertical="center" shrinkToFit="1"/>
      <protection locked="0"/>
    </xf>
    <xf numFmtId="49" fontId="17" fillId="0" borderId="143"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Border="1" applyAlignment="1" applyProtection="1">
      <alignment horizontal="center" vertical="center" shrinkToFit="1"/>
      <protection locked="0"/>
    </xf>
    <xf numFmtId="49" fontId="17" fillId="0" borderId="145" xfId="0" applyNumberFormat="1" applyFont="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38" fontId="24" fillId="0" borderId="91" xfId="0" applyNumberFormat="1" applyFont="1" applyBorder="1" applyAlignment="1" applyProtection="1">
      <alignment horizontal="right" vertical="center"/>
      <protection hidden="1"/>
    </xf>
    <xf numFmtId="38" fontId="24" fillId="0" borderId="65" xfId="0" applyNumberFormat="1" applyFont="1" applyBorder="1" applyAlignment="1" applyProtection="1">
      <alignment horizontal="right" vertical="center"/>
      <protection hidden="1"/>
    </xf>
    <xf numFmtId="0" fontId="41" fillId="0" borderId="65" xfId="0" applyFont="1" applyBorder="1" applyAlignment="1" applyProtection="1">
      <alignment horizontal="right" vertical="center"/>
      <protection hidden="1"/>
    </xf>
    <xf numFmtId="0" fontId="11" fillId="0" borderId="65"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65" xfId="0" applyFont="1" applyBorder="1" applyAlignment="1" applyProtection="1">
      <alignment horizontal="center" vertical="center"/>
      <protection hidden="1"/>
    </xf>
    <xf numFmtId="176" fontId="23" fillId="0" borderId="91" xfId="0" applyNumberFormat="1" applyFont="1" applyBorder="1" applyProtection="1">
      <alignment vertical="center"/>
      <protection hidden="1"/>
    </xf>
    <xf numFmtId="176" fontId="23" fillId="0" borderId="65" xfId="0" applyNumberFormat="1" applyFont="1" applyBorder="1" applyProtection="1">
      <alignment vertical="center"/>
      <protection hidden="1"/>
    </xf>
    <xf numFmtId="0" fontId="12" fillId="0" borderId="64" xfId="0" applyFont="1" applyBorder="1" applyAlignment="1" applyProtection="1">
      <alignment horizontal="center" vertical="center"/>
      <protection hidden="1"/>
    </xf>
    <xf numFmtId="0" fontId="12" fillId="0" borderId="101" xfId="0" applyFont="1" applyBorder="1" applyAlignment="1" applyProtection="1">
      <alignment horizontal="center" vertical="center"/>
      <protection hidden="1"/>
    </xf>
    <xf numFmtId="38" fontId="23" fillId="0" borderId="65" xfId="0" applyNumberFormat="1" applyFont="1" applyBorder="1" applyProtection="1">
      <alignment vertical="center"/>
      <protection hidden="1"/>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7" fillId="0" borderId="0" xfId="82" applyFont="1" applyFill="1" applyBorder="1" applyAlignment="1" applyProtection="1">
      <alignment horizontal="center" vertical="center" wrapText="1"/>
      <protection hidden="1"/>
    </xf>
    <xf numFmtId="0" fontId="17" fillId="6" borderId="82" xfId="82" applyFont="1" applyBorder="1" applyAlignment="1" applyProtection="1">
      <alignment horizontal="center" vertical="center" wrapText="1"/>
      <protection hidden="1"/>
    </xf>
    <xf numFmtId="0" fontId="17" fillId="6" borderId="71" xfId="82" applyFont="1" applyBorder="1" applyAlignment="1" applyProtection="1">
      <alignment horizontal="center" vertical="center"/>
      <protection hidden="1"/>
    </xf>
    <xf numFmtId="0" fontId="17" fillId="6" borderId="73" xfId="82" applyFont="1" applyBorder="1" applyAlignment="1" applyProtection="1">
      <alignment horizontal="center" vertical="center"/>
      <protection hidden="1"/>
    </xf>
    <xf numFmtId="38" fontId="23" fillId="0" borderId="0" xfId="0" applyNumberFormat="1" applyFont="1" applyAlignment="1" applyProtection="1">
      <alignment horizontal="right" vertical="center"/>
      <protection hidden="1"/>
    </xf>
    <xf numFmtId="38" fontId="41" fillId="0" borderId="109" xfId="0" applyNumberFormat="1" applyFont="1" applyBorder="1" applyAlignment="1" applyProtection="1">
      <alignment horizontal="right" vertical="center"/>
      <protection hidden="1"/>
    </xf>
    <xf numFmtId="38" fontId="18" fillId="0" borderId="162" xfId="10" applyFont="1" applyFill="1" applyBorder="1" applyAlignment="1" applyProtection="1">
      <alignment vertical="center" shrinkToFit="1"/>
      <protection locked="0"/>
    </xf>
    <xf numFmtId="38" fontId="18" fillId="0" borderId="108"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179" fontId="18" fillId="0" borderId="79"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49" fontId="17" fillId="0" borderId="163" xfId="0" applyNumberFormat="1" applyFont="1" applyBorder="1" applyAlignment="1" applyProtection="1">
      <alignment horizontal="center" vertical="center" shrinkToFit="1"/>
      <protection locked="0"/>
    </xf>
    <xf numFmtId="49" fontId="17" fillId="0" borderId="106"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38" fontId="18" fillId="0" borderId="103"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17" xfId="10" applyFont="1" applyFill="1" applyBorder="1" applyAlignment="1" applyProtection="1">
      <alignment vertical="center" shrinkToFit="1"/>
      <protection locked="0"/>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0" fontId="17" fillId="7" borderId="70"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3" xfId="0" applyFont="1" applyFill="1" applyBorder="1" applyAlignment="1" applyProtection="1">
      <alignment horizontal="center" vertical="center" wrapText="1"/>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179" fontId="18" fillId="0" borderId="103"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0" fontId="5" fillId="2" borderId="0" xfId="0" applyFont="1" applyFill="1" applyAlignment="1" applyProtection="1">
      <alignment horizontal="left" vertical="center" shrinkToFit="1"/>
      <protection hidden="1"/>
    </xf>
    <xf numFmtId="0" fontId="22" fillId="5" borderId="0" xfId="81" applyBorder="1">
      <alignment horizontal="center" vertical="center"/>
      <protection hidden="1"/>
    </xf>
    <xf numFmtId="0" fontId="12" fillId="0" borderId="0" xfId="80" applyNumberFormat="1" applyFont="1" applyFill="1" applyBorder="1" applyAlignment="1" applyProtection="1">
      <alignment horizontal="center" vertical="center"/>
      <protection locked="0"/>
    </xf>
    <xf numFmtId="0" fontId="11" fillId="7" borderId="82" xfId="0" applyFont="1" applyFill="1" applyBorder="1" applyAlignment="1" applyProtection="1">
      <alignment horizontal="center" vertical="center"/>
      <protection hidden="1"/>
    </xf>
    <xf numFmtId="0" fontId="11" fillId="7" borderId="71" xfId="0" applyFont="1" applyFill="1" applyBorder="1" applyAlignment="1" applyProtection="1">
      <alignment horizontal="center" vertical="center"/>
      <protection hidden="1"/>
    </xf>
    <xf numFmtId="0" fontId="11" fillId="7" borderId="72" xfId="0" applyFont="1" applyFill="1" applyBorder="1" applyAlignment="1" applyProtection="1">
      <alignment horizontal="center" vertical="center"/>
      <protection hidden="1"/>
    </xf>
    <xf numFmtId="0" fontId="11" fillId="7" borderId="84" xfId="0" applyFont="1" applyFill="1" applyBorder="1" applyAlignment="1" applyProtection="1">
      <alignment horizontal="center" vertical="center" wrapText="1"/>
      <protection hidden="1"/>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49" fontId="11" fillId="0" borderId="7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8" fillId="0" borderId="76"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8" fillId="0" borderId="102"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103"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38" fontId="17" fillId="0" borderId="151" xfId="10" applyFont="1" applyFill="1" applyBorder="1" applyAlignment="1" applyProtection="1">
      <alignment vertical="center" shrinkToFit="1"/>
      <protection hidden="1"/>
    </xf>
    <xf numFmtId="38" fontId="17" fillId="0" borderId="152" xfId="10" applyFont="1" applyFill="1" applyBorder="1" applyAlignment="1" applyProtection="1">
      <alignment vertical="center" shrinkToFit="1"/>
      <protection hidden="1"/>
    </xf>
    <xf numFmtId="38" fontId="17" fillId="0" borderId="153" xfId="10" applyFont="1" applyFill="1" applyBorder="1" applyAlignment="1" applyProtection="1">
      <alignment vertical="center" shrinkToFit="1"/>
      <protection hidden="1"/>
    </xf>
    <xf numFmtId="0" fontId="17" fillId="7" borderId="70"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3" xfId="80" applyNumberFormat="1" applyFont="1" applyBorder="1" applyAlignment="1" applyProtection="1">
      <alignment horizontal="center" vertical="center" wrapText="1"/>
      <protection hidden="1"/>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0" fontId="17" fillId="7" borderId="72" xfId="0" applyFont="1" applyFill="1" applyBorder="1" applyAlignment="1" applyProtection="1">
      <alignment horizontal="center" vertical="center" wrapText="1"/>
      <protection hidden="1"/>
    </xf>
    <xf numFmtId="38" fontId="23" fillId="0" borderId="109" xfId="0" applyNumberFormat="1" applyFont="1" applyBorder="1" applyAlignment="1" applyProtection="1">
      <alignment horizontal="right" vertical="center"/>
      <protection hidden="1"/>
    </xf>
    <xf numFmtId="38" fontId="23" fillId="0" borderId="110" xfId="0" applyNumberFormat="1" applyFont="1" applyBorder="1" applyAlignment="1" applyProtection="1">
      <alignment horizontal="right" vertical="center"/>
      <protection hidden="1"/>
    </xf>
    <xf numFmtId="0" fontId="17" fillId="4" borderId="84" xfId="0" applyFont="1" applyFill="1" applyBorder="1" applyAlignment="1" applyProtection="1">
      <alignment horizontal="center" vertical="center"/>
      <protection hidden="1"/>
    </xf>
    <xf numFmtId="0" fontId="17" fillId="7" borderId="84"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05" xfId="0" applyNumberFormat="1" applyFont="1" applyBorder="1" applyAlignment="1" applyProtection="1">
      <alignment horizontal="center" vertical="center" shrinkToFit="1"/>
      <protection locked="0" hidden="1"/>
    </xf>
    <xf numFmtId="0" fontId="17" fillId="4" borderId="82" xfId="0" applyFont="1" applyFill="1" applyBorder="1" applyAlignment="1" applyProtection="1">
      <alignment horizontal="center" vertical="center"/>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0" fontId="17" fillId="0" borderId="147" xfId="0" applyFont="1" applyBorder="1" applyAlignment="1" applyProtection="1">
      <alignment horizontal="center" vertical="center"/>
      <protection hidden="1"/>
    </xf>
    <xf numFmtId="0" fontId="17" fillId="0" borderId="14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Font="1" applyBorder="1" applyAlignment="1" applyProtection="1">
      <alignment vertical="center" shrinkToFit="1"/>
      <protection locked="0"/>
    </xf>
    <xf numFmtId="38" fontId="18" fillId="0" borderId="56" xfId="10" applyFont="1" applyBorder="1" applyAlignment="1" applyProtection="1">
      <alignment vertical="center" shrinkToFit="1"/>
      <protection locked="0"/>
    </xf>
    <xf numFmtId="38" fontId="18" fillId="0" borderId="30" xfId="10"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0" fontId="17" fillId="3" borderId="0" xfId="0" applyFont="1" applyFill="1" applyAlignment="1" applyProtection="1">
      <alignment horizontal="left" vertical="center"/>
      <protection hidden="1"/>
    </xf>
    <xf numFmtId="0" fontId="17" fillId="7" borderId="84" xfId="80" applyNumberFormat="1"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38" fontId="18" fillId="0" borderId="146" xfId="10" applyFont="1" applyFill="1" applyBorder="1" applyAlignment="1" applyProtection="1">
      <alignment horizontal="right" vertical="center" shrinkToFit="1"/>
      <protection locked="0"/>
    </xf>
    <xf numFmtId="38" fontId="18" fillId="0" borderId="110"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49" fontId="17" fillId="0" borderId="109" xfId="0" applyNumberFormat="1" applyFont="1" applyBorder="1" applyAlignment="1" applyProtection="1">
      <alignment horizontal="center" vertical="center" shrinkToFit="1"/>
      <protection hidden="1"/>
    </xf>
    <xf numFmtId="49" fontId="17" fillId="0" borderId="110" xfId="0" applyNumberFormat="1" applyFont="1" applyBorder="1" applyAlignment="1" applyProtection="1">
      <alignment horizontal="center" vertical="center" shrinkToFit="1"/>
      <protection hidden="1"/>
    </xf>
    <xf numFmtId="49" fontId="17" fillId="0" borderId="138"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Border="1" applyAlignment="1" applyProtection="1">
      <alignment horizontal="center" vertical="center"/>
      <protection locked="0"/>
    </xf>
    <xf numFmtId="0" fontId="18" fillId="0" borderId="146" xfId="0" applyFont="1" applyBorder="1" applyAlignment="1" applyProtection="1">
      <alignment horizontal="center" vertical="center"/>
      <protection locked="0"/>
    </xf>
    <xf numFmtId="38" fontId="18" fillId="0" borderId="146" xfId="0" applyNumberFormat="1" applyFont="1" applyBorder="1" applyAlignment="1" applyProtection="1">
      <alignment horizontal="right" vertical="center"/>
      <protection hidden="1"/>
    </xf>
    <xf numFmtId="38" fontId="18" fillId="0" borderId="110" xfId="0" applyNumberFormat="1" applyFont="1" applyBorder="1" applyAlignment="1" applyProtection="1">
      <alignment horizontal="right" vertical="center"/>
      <protection hidden="1"/>
    </xf>
    <xf numFmtId="38" fontId="18" fillId="0" borderId="118" xfId="0" applyNumberFormat="1" applyFont="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11" fillId="3" borderId="0" xfId="0" applyFont="1" applyFill="1" applyAlignment="1" applyProtection="1">
      <alignment horizontal="center" vertical="center" wrapText="1"/>
      <protection hidden="1"/>
    </xf>
    <xf numFmtId="181" fontId="17" fillId="3" borderId="0" xfId="0" applyNumberFormat="1" applyFont="1" applyFill="1" applyAlignment="1" applyProtection="1">
      <alignment horizontal="center" vertical="center"/>
      <protection hidden="1"/>
    </xf>
    <xf numFmtId="0" fontId="17" fillId="3" borderId="0" xfId="80" applyNumberFormat="1" applyFont="1" applyFill="1" applyBorder="1" applyAlignment="1" applyProtection="1">
      <alignment horizontal="center" vertical="center"/>
      <protection hidden="1"/>
    </xf>
    <xf numFmtId="0" fontId="47" fillId="2" borderId="47" xfId="0" applyFont="1" applyFill="1" applyBorder="1" applyAlignment="1" applyProtection="1">
      <alignment horizontal="center"/>
      <protection hidden="1"/>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33" fillId="8" borderId="25" xfId="0" applyFont="1" applyFill="1" applyBorder="1" applyAlignment="1" applyProtection="1">
      <alignment horizontal="center"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29" fillId="0" borderId="0" xfId="0" applyFont="1" applyAlignment="1" applyProtection="1">
      <alignment horizontal="left" vertical="center" shrinkToFit="1"/>
      <protection hidden="1"/>
    </xf>
    <xf numFmtId="0" fontId="15" fillId="0" borderId="0" xfId="0" applyFont="1" applyAlignment="1" applyProtection="1">
      <alignment horizontal="center" vertical="center" shrinkToFit="1"/>
      <protection hidden="1"/>
    </xf>
    <xf numFmtId="0" fontId="31" fillId="0" borderId="0" xfId="0" applyFont="1" applyAlignment="1" applyProtection="1">
      <alignment horizontal="left" vertical="distributed"/>
      <protection hidden="1"/>
    </xf>
    <xf numFmtId="0" fontId="29" fillId="0" borderId="0" xfId="0" applyFont="1" applyAlignment="1" applyProtection="1">
      <alignment horizontal="center" vertical="center"/>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Border="1" applyAlignment="1" applyProtection="1">
      <alignment vertical="center" shrinkToFit="1"/>
      <protection hidden="1"/>
    </xf>
    <xf numFmtId="0" fontId="33"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Font="1" applyFill="1" applyBorder="1" applyAlignment="1" applyProtection="1">
      <alignment horizontal="left" vertical="center" indent="4" shrinkToFit="1"/>
      <protection hidden="1"/>
    </xf>
    <xf numFmtId="0" fontId="36" fillId="3" borderId="10" xfId="0" applyFont="1" applyFill="1" applyBorder="1" applyAlignment="1" applyProtection="1">
      <alignment horizontal="left" vertical="center" indent="4" shrinkToFit="1"/>
      <protection hidden="1"/>
    </xf>
    <xf numFmtId="0" fontId="29" fillId="3" borderId="1" xfId="0" applyFont="1" applyFill="1" applyBorder="1" applyAlignment="1" applyProtection="1">
      <alignment horizontal="left" vertical="center" indent="4" shrinkToFit="1"/>
      <protection hidden="1"/>
    </xf>
    <xf numFmtId="0" fontId="29" fillId="3" borderId="6" xfId="0" applyFont="1" applyFill="1" applyBorder="1" applyAlignment="1" applyProtection="1">
      <alignment horizontal="left" vertical="center" indent="4" shrinkToFit="1"/>
      <protection hidden="1"/>
    </xf>
    <xf numFmtId="0" fontId="29"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cellXfs>
  <cellStyles count="83">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5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13</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8062563"/>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EA680AEB-AB42-4E16-8EF8-F3571788A319}"/>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9A137930-63D5-4AA2-8255-7AFD44E3BBE5}"/>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7FBE8671-9907-4FEF-AE17-A69C11DA39D2}"/>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16957F61-CDE2-48FA-A3B6-66F8E0A9DCEC}"/>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21130</xdr:colOff>
      <xdr:row>6</xdr:row>
      <xdr:rowOff>150468</xdr:rowOff>
    </xdr:from>
    <xdr:ext cx="9720000"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873203"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6"/>
  </cols>
  <sheetData/>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6"/>
  </cols>
  <sheetData/>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284</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376" t="s">
        <v>165</v>
      </c>
      <c r="BS2" s="376"/>
      <c r="BT2" s="376"/>
      <c r="BU2" s="376"/>
      <c r="BV2" s="376"/>
      <c r="BW2" s="376"/>
      <c r="BX2" s="376"/>
      <c r="BY2" s="376"/>
      <c r="BZ2" s="376"/>
      <c r="CA2" s="302"/>
      <c r="CB2" s="302"/>
      <c r="CC2" s="302"/>
      <c r="CD2" s="302"/>
      <c r="CE2" s="302"/>
      <c r="CF2" s="302"/>
      <c r="CG2" s="302"/>
      <c r="CH2" s="302"/>
      <c r="CI2" s="302"/>
      <c r="CJ2" s="302"/>
      <c r="CK2" s="302"/>
      <c r="CL2" s="302"/>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2" t="s">
        <v>191</v>
      </c>
      <c r="CA3" s="303" t="str">
        <f>BD15&amp;""</f>
        <v/>
      </c>
      <c r="CB3" s="303"/>
      <c r="CC3" s="303"/>
      <c r="CD3" s="303"/>
      <c r="CE3" s="303"/>
      <c r="CF3" s="303"/>
      <c r="CG3" s="303"/>
      <c r="CH3" s="303"/>
      <c r="CI3" s="303"/>
      <c r="CJ3" s="303"/>
      <c r="CK3" s="303"/>
      <c r="CL3" s="303"/>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266" t="s">
        <v>242</v>
      </c>
      <c r="BS5" s="266"/>
      <c r="BT5" s="266"/>
      <c r="BU5" s="266"/>
      <c r="BV5" s="318"/>
      <c r="BW5" s="318"/>
      <c r="BX5" s="318"/>
      <c r="BY5" s="266" t="s">
        <v>9</v>
      </c>
      <c r="BZ5" s="266"/>
      <c r="CA5" s="318"/>
      <c r="CB5" s="318"/>
      <c r="CC5" s="318"/>
      <c r="CD5" s="318"/>
      <c r="CE5" s="318"/>
      <c r="CF5" s="266" t="s">
        <v>8</v>
      </c>
      <c r="CG5" s="266"/>
      <c r="CH5" s="318"/>
      <c r="CI5" s="318"/>
      <c r="CJ5" s="318"/>
      <c r="CK5" s="318"/>
      <c r="CL5" s="318"/>
      <c r="CM5" s="266" t="s">
        <v>7</v>
      </c>
      <c r="CN5" s="266"/>
      <c r="CO5" s="199"/>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9"/>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243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73" t="s">
        <v>178</v>
      </c>
      <c r="AK11" s="373"/>
      <c r="AL11" s="373"/>
      <c r="AM11" s="373"/>
      <c r="AN11" s="373"/>
      <c r="AO11" s="373"/>
      <c r="AP11" s="373"/>
      <c r="AQ11" s="373"/>
      <c r="AR11" s="373"/>
      <c r="AS11" s="73"/>
      <c r="AT11" s="354" t="s">
        <v>25</v>
      </c>
      <c r="AU11" s="354"/>
      <c r="AV11" s="354"/>
      <c r="AW11" s="354"/>
      <c r="AX11" s="354"/>
      <c r="AY11" s="354"/>
      <c r="AZ11" s="354"/>
      <c r="BA11" s="354"/>
      <c r="BB11" s="354"/>
      <c r="BC11" s="354"/>
      <c r="BD11" s="358"/>
      <c r="BE11" s="358"/>
      <c r="BF11" s="358"/>
      <c r="BG11" s="358"/>
      <c r="BH11" s="358"/>
      <c r="BI11" s="374" t="s">
        <v>48</v>
      </c>
      <c r="BJ11" s="374"/>
      <c r="BK11" s="358"/>
      <c r="BL11" s="358"/>
      <c r="BM11" s="358"/>
      <c r="BN11" s="358"/>
      <c r="BO11" s="358"/>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54" t="s">
        <v>26</v>
      </c>
      <c r="AU12" s="354"/>
      <c r="AV12" s="354"/>
      <c r="AW12" s="354"/>
      <c r="AX12" s="354"/>
      <c r="AY12" s="354"/>
      <c r="AZ12" s="354"/>
      <c r="BA12" s="354"/>
      <c r="BB12" s="354"/>
      <c r="BC12" s="354"/>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114"/>
      <c r="CN12" s="114"/>
      <c r="CO12" s="199"/>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54"/>
      <c r="AU13" s="354"/>
      <c r="AV13" s="354"/>
      <c r="AW13" s="354"/>
      <c r="AX13" s="354"/>
      <c r="AY13" s="354"/>
      <c r="AZ13" s="354"/>
      <c r="BA13" s="354"/>
      <c r="BB13" s="354"/>
      <c r="BC13" s="35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114"/>
      <c r="CN13" s="114"/>
      <c r="CO13" s="199"/>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75" t="s">
        <v>27</v>
      </c>
      <c r="AU14" s="375"/>
      <c r="AV14" s="375"/>
      <c r="AW14" s="375"/>
      <c r="AX14" s="375"/>
      <c r="AY14" s="375"/>
      <c r="AZ14" s="375"/>
      <c r="BA14" s="375"/>
      <c r="BB14" s="375"/>
      <c r="BC14" s="37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202"/>
      <c r="CL14" s="20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54" t="s">
        <v>249</v>
      </c>
      <c r="AU15" s="354"/>
      <c r="AV15" s="354"/>
      <c r="AW15" s="354"/>
      <c r="AX15" s="354"/>
      <c r="AY15" s="354"/>
      <c r="AZ15" s="354"/>
      <c r="BA15" s="354"/>
      <c r="BB15" s="354"/>
      <c r="BC15" s="354"/>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4"/>
      <c r="CL15" s="314"/>
      <c r="CM15" s="314"/>
      <c r="CN15" s="314"/>
      <c r="CO15" s="199"/>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373" t="s">
        <v>30</v>
      </c>
      <c r="AK21" s="373"/>
      <c r="AL21" s="373"/>
      <c r="AM21" s="373"/>
      <c r="AN21" s="373"/>
      <c r="AO21" s="373"/>
      <c r="AP21" s="373"/>
      <c r="AQ21" s="373"/>
      <c r="AR21" s="373"/>
      <c r="AS21" s="73"/>
      <c r="AT21" s="354" t="s">
        <v>25</v>
      </c>
      <c r="AU21" s="354"/>
      <c r="AV21" s="354"/>
      <c r="AW21" s="354"/>
      <c r="AX21" s="354"/>
      <c r="AY21" s="354"/>
      <c r="AZ21" s="354"/>
      <c r="BA21" s="354"/>
      <c r="BB21" s="354"/>
      <c r="BC21" s="354"/>
      <c r="BD21" s="358"/>
      <c r="BE21" s="358"/>
      <c r="BF21" s="358"/>
      <c r="BG21" s="358"/>
      <c r="BH21" s="358"/>
      <c r="BI21" s="374" t="s">
        <v>48</v>
      </c>
      <c r="BJ21" s="374"/>
      <c r="BK21" s="358"/>
      <c r="BL21" s="358"/>
      <c r="BM21" s="358"/>
      <c r="BN21" s="358"/>
      <c r="BO21" s="358"/>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9"/>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70" t="s">
        <v>26</v>
      </c>
      <c r="AU22" s="370"/>
      <c r="AV22" s="370"/>
      <c r="AW22" s="370"/>
      <c r="AX22" s="370"/>
      <c r="AY22" s="370"/>
      <c r="AZ22" s="370"/>
      <c r="BA22" s="370"/>
      <c r="BB22" s="370"/>
      <c r="BC22" s="370"/>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row>
    <row r="23" spans="1:93" ht="27.75" customHeight="1">
      <c r="A23" s="75"/>
      <c r="B23" s="75"/>
      <c r="C23" s="75"/>
      <c r="D23" s="75"/>
      <c r="G23" s="213"/>
      <c r="H23" s="213"/>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70"/>
      <c r="AU23" s="370"/>
      <c r="AV23" s="370"/>
      <c r="AW23" s="370"/>
      <c r="AX23" s="370"/>
      <c r="AY23" s="370"/>
      <c r="AZ23" s="370"/>
      <c r="BA23" s="370"/>
      <c r="BB23" s="370"/>
      <c r="BC23" s="370"/>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114"/>
      <c r="CN23" s="114"/>
      <c r="CO23" s="199"/>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54" t="s">
        <v>29</v>
      </c>
      <c r="AU24" s="354"/>
      <c r="AV24" s="354"/>
      <c r="AW24" s="354"/>
      <c r="AX24" s="354"/>
      <c r="AY24" s="354"/>
      <c r="AZ24" s="354"/>
      <c r="BA24" s="354"/>
      <c r="BB24" s="354"/>
      <c r="BC24" s="354"/>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73" t="s">
        <v>157</v>
      </c>
      <c r="AU25" s="354"/>
      <c r="AV25" s="354"/>
      <c r="AW25" s="354"/>
      <c r="AX25" s="354"/>
      <c r="AY25" s="354"/>
      <c r="AZ25" s="354"/>
      <c r="BA25" s="354"/>
      <c r="BB25" s="354"/>
      <c r="BC25" s="354"/>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4"/>
      <c r="CL25" s="314"/>
      <c r="CM25" s="314"/>
      <c r="CN25" s="314"/>
      <c r="CO25" s="199"/>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row>
    <row r="29" spans="1:93" s="54" customFormat="1" ht="24.75" customHeight="1">
      <c r="A29" s="356" t="s">
        <v>63</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row>
    <row r="30" spans="1:93" s="54" customFormat="1" ht="24.75" customHeight="1">
      <c r="A30" s="356" t="s">
        <v>166</v>
      </c>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row>
    <row r="31" spans="1:93" s="54" customFormat="1" ht="24.75" customHeight="1">
      <c r="A31" s="357" t="s">
        <v>285</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row>
    <row r="32" spans="1:93" s="54" customFormat="1" ht="36" customHeight="1">
      <c r="A32" s="84"/>
      <c r="B32" s="84"/>
      <c r="C32" s="84"/>
      <c r="F32" s="62"/>
      <c r="G32" s="85"/>
      <c r="H32" s="85"/>
      <c r="I32" s="62"/>
      <c r="J32" s="62"/>
    </row>
    <row r="33" spans="1:92" s="54" customFormat="1" ht="29.25" customHeight="1">
      <c r="A33" s="230"/>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row>
    <row r="34" spans="1:92" s="54" customFormat="1" ht="28" customHeight="1">
      <c r="A34" s="320"/>
      <c r="B34" s="320"/>
      <c r="C34" s="377" t="s">
        <v>242</v>
      </c>
      <c r="D34" s="377"/>
      <c r="E34" s="377"/>
      <c r="F34" s="377"/>
      <c r="G34" s="377"/>
      <c r="H34" s="378"/>
      <c r="I34" s="378"/>
      <c r="J34" s="378"/>
      <c r="K34" s="378"/>
      <c r="L34" s="379" t="s">
        <v>143</v>
      </c>
      <c r="M34" s="379"/>
      <c r="N34" s="379"/>
      <c r="O34" s="379"/>
      <c r="P34" s="379"/>
      <c r="Q34" s="379"/>
      <c r="R34" s="379"/>
      <c r="S34" s="379"/>
      <c r="T34" s="379" t="s">
        <v>180</v>
      </c>
      <c r="U34" s="379"/>
      <c r="V34" s="379"/>
      <c r="W34" s="379"/>
      <c r="X34" s="379"/>
      <c r="Y34" s="379"/>
      <c r="Z34" s="379"/>
      <c r="AA34" s="379"/>
      <c r="AB34" s="377" t="s">
        <v>244</v>
      </c>
      <c r="AC34" s="377"/>
      <c r="AD34" s="377"/>
      <c r="AE34" s="380" t="s">
        <v>245</v>
      </c>
      <c r="AF34" s="380"/>
      <c r="AG34" s="380"/>
      <c r="AH34" s="380"/>
      <c r="AI34" s="380"/>
      <c r="AJ34" s="380"/>
      <c r="AK34" s="380"/>
      <c r="AL34" s="380"/>
      <c r="AM34" s="380"/>
      <c r="AN34" s="380"/>
      <c r="AO34" s="380"/>
      <c r="AP34" s="380"/>
      <c r="AQ34" s="380"/>
      <c r="AR34" s="380"/>
      <c r="AS34" s="380"/>
      <c r="AT34" s="380"/>
      <c r="AU34" s="380"/>
      <c r="AV34" s="380"/>
      <c r="AW34" s="377" t="s">
        <v>246</v>
      </c>
      <c r="AX34" s="377"/>
      <c r="AY34" s="377"/>
      <c r="AZ34" s="377"/>
      <c r="BA34" s="377"/>
      <c r="BB34" s="377"/>
      <c r="BC34" s="377"/>
      <c r="BD34" s="377"/>
      <c r="BE34" s="377"/>
      <c r="BF34" s="381"/>
      <c r="BG34" s="381"/>
      <c r="BH34" s="381"/>
      <c r="BI34" s="381"/>
      <c r="BJ34" s="381"/>
      <c r="BK34" s="381"/>
      <c r="BL34" s="381"/>
      <c r="BM34" s="381"/>
      <c r="BN34" s="377" t="s">
        <v>247</v>
      </c>
      <c r="BO34" s="377"/>
      <c r="BP34" s="377"/>
      <c r="BQ34" s="381"/>
      <c r="BR34" s="381"/>
      <c r="BS34" s="381"/>
      <c r="BT34" s="381"/>
      <c r="BU34" s="381"/>
      <c r="BV34" s="381"/>
      <c r="BW34" s="382" t="s">
        <v>248</v>
      </c>
      <c r="BX34" s="382"/>
      <c r="BY34" s="382"/>
      <c r="BZ34" s="382"/>
      <c r="CA34" s="382"/>
      <c r="CB34" s="382"/>
      <c r="CC34" s="382"/>
      <c r="CD34" s="382"/>
      <c r="CE34" s="382"/>
      <c r="CF34" s="382"/>
      <c r="CG34" s="382"/>
      <c r="CH34" s="382"/>
      <c r="CI34" s="382"/>
      <c r="CJ34" s="382"/>
      <c r="CK34" s="382"/>
      <c r="CL34" s="382"/>
      <c r="CM34" s="382"/>
      <c r="CN34" s="382"/>
    </row>
    <row r="35" spans="1:92" ht="29.25" customHeight="1">
      <c r="A35" s="270" t="s">
        <v>221</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9.25" customHeight="1">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row>
    <row r="37" spans="1:92" ht="28"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row>
    <row r="38" spans="1:92" ht="28" customHeight="1">
      <c r="A38" s="320" t="s">
        <v>227</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row>
    <row r="39" spans="1:92" ht="28" customHeight="1">
      <c r="A39" s="230"/>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row>
    <row r="40" spans="1:92" ht="28" customHeight="1">
      <c r="A40" s="115"/>
      <c r="B40" s="115"/>
      <c r="C40" s="244" t="s">
        <v>228</v>
      </c>
      <c r="D40" s="245"/>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4" t="s">
        <v>229</v>
      </c>
      <c r="D41" s="245"/>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4" t="s">
        <v>230</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4" t="s">
        <v>231</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4" t="s">
        <v>232</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4" t="s">
        <v>233</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8" t="str">
        <f>$BR$2</f>
        <v>事業番号</v>
      </c>
      <c r="BY48" s="304" t="str">
        <f>$CA$2&amp;""</f>
        <v/>
      </c>
      <c r="BZ48" s="304"/>
      <c r="CA48" s="304"/>
      <c r="CB48" s="304"/>
      <c r="CC48" s="304"/>
      <c r="CD48" s="304"/>
      <c r="CE48" s="304"/>
      <c r="CF48" s="304"/>
      <c r="CG48" s="304"/>
      <c r="CH48" s="304"/>
      <c r="CI48" s="304"/>
      <c r="CJ48" s="304"/>
      <c r="CK48" s="304"/>
      <c r="CL48" s="304"/>
      <c r="CM48" s="116"/>
      <c r="CN48" s="116"/>
    </row>
    <row r="49" spans="1:93" ht="17.2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218" t="str">
        <f>$BZ$3</f>
        <v>補助事業者名</v>
      </c>
      <c r="BY49" s="304" t="str">
        <f>$CA$3&amp;""</f>
        <v/>
      </c>
      <c r="BZ49" s="304"/>
      <c r="CA49" s="304"/>
      <c r="CB49" s="304"/>
      <c r="CC49" s="304"/>
      <c r="CD49" s="304"/>
      <c r="CE49" s="304"/>
      <c r="CF49" s="304"/>
      <c r="CG49" s="304"/>
      <c r="CH49" s="304"/>
      <c r="CI49" s="304"/>
      <c r="CJ49" s="304"/>
      <c r="CK49" s="304"/>
      <c r="CL49" s="304"/>
      <c r="CM49" s="193"/>
      <c r="CN49" s="193"/>
    </row>
    <row r="50" spans="1:93" ht="18" customHeight="1">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05" t="s">
        <v>190</v>
      </c>
      <c r="B52" s="305"/>
      <c r="C52" s="305"/>
      <c r="D52" s="305"/>
      <c r="E52" s="305"/>
      <c r="F52" s="305"/>
      <c r="G52" s="305"/>
      <c r="H52" s="305"/>
      <c r="I52" s="305"/>
      <c r="J52" s="305"/>
      <c r="K52" s="305"/>
      <c r="L52" s="306"/>
      <c r="M52" s="306"/>
      <c r="N52" s="306"/>
      <c r="O52" s="306"/>
      <c r="P52" s="306"/>
      <c r="Q52" s="306"/>
      <c r="R52" s="306"/>
      <c r="S52" s="306"/>
      <c r="T52" s="306"/>
      <c r="U52" s="306"/>
      <c r="V52" s="306"/>
      <c r="W52" s="306"/>
      <c r="X52" s="306"/>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07" t="s">
        <v>191</v>
      </c>
      <c r="B53" s="277"/>
      <c r="C53" s="277"/>
      <c r="D53" s="277"/>
      <c r="E53" s="277"/>
      <c r="F53" s="277"/>
      <c r="G53" s="277"/>
      <c r="H53" s="277"/>
      <c r="I53" s="277"/>
      <c r="J53" s="277"/>
      <c r="K53" s="278"/>
      <c r="L53" s="316" t="str">
        <f>IF(BD15="","",BD15)</f>
        <v/>
      </c>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197"/>
      <c r="AT53" s="106"/>
      <c r="AU53" s="106"/>
      <c r="AV53" s="106"/>
      <c r="AW53" s="106"/>
      <c r="AX53" s="106"/>
      <c r="AY53" s="106"/>
      <c r="AZ53" s="106"/>
      <c r="BA53" s="106"/>
      <c r="BB53" s="106"/>
      <c r="BC53" s="106"/>
      <c r="BD53" s="106"/>
      <c r="BE53" s="198" t="s">
        <v>275</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07" t="s">
        <v>33</v>
      </c>
      <c r="B54" s="277"/>
      <c r="C54" s="277"/>
      <c r="D54" s="277"/>
      <c r="E54" s="277"/>
      <c r="F54" s="277"/>
      <c r="G54" s="277"/>
      <c r="H54" s="277"/>
      <c r="I54" s="277"/>
      <c r="J54" s="277"/>
      <c r="K54" s="278"/>
      <c r="L54" s="308" t="s">
        <v>41</v>
      </c>
      <c r="M54" s="292"/>
      <c r="N54" s="279"/>
      <c r="O54" s="279"/>
      <c r="P54" s="279"/>
      <c r="Q54" s="279"/>
      <c r="R54" s="279"/>
      <c r="S54" s="279"/>
      <c r="T54" s="279"/>
      <c r="U54" s="279"/>
      <c r="V54" s="279"/>
      <c r="W54" s="292" t="s">
        <v>44</v>
      </c>
      <c r="X54" s="292"/>
      <c r="Y54" s="279"/>
      <c r="Z54" s="279"/>
      <c r="AA54" s="279"/>
      <c r="AB54" s="279"/>
      <c r="AC54" s="279"/>
      <c r="AD54" s="279"/>
      <c r="AE54" s="279"/>
      <c r="AF54" s="279"/>
      <c r="AG54" s="279"/>
      <c r="AH54" s="292" t="s">
        <v>43</v>
      </c>
      <c r="AI54" s="292"/>
      <c r="AJ54" s="279"/>
      <c r="AK54" s="279"/>
      <c r="AL54" s="279"/>
      <c r="AM54" s="279"/>
      <c r="AN54" s="279"/>
      <c r="AO54" s="279"/>
      <c r="AP54" s="279"/>
      <c r="AQ54" s="279"/>
      <c r="AR54" s="271"/>
      <c r="AS54" s="311" t="s">
        <v>45</v>
      </c>
      <c r="AT54" s="312"/>
      <c r="AU54" s="312"/>
      <c r="AV54" s="312"/>
      <c r="AW54" s="312"/>
      <c r="AX54" s="312"/>
      <c r="AY54" s="312"/>
      <c r="AZ54" s="312"/>
      <c r="BA54" s="312"/>
      <c r="BB54" s="312"/>
      <c r="BC54" s="313"/>
      <c r="BD54" s="309"/>
      <c r="BE54" s="310"/>
      <c r="BF54" s="310"/>
      <c r="BG54" s="310"/>
      <c r="BH54" s="310"/>
      <c r="BI54" s="310"/>
      <c r="BJ54" s="310"/>
      <c r="BK54" s="310"/>
      <c r="BL54" s="310"/>
      <c r="BM54" s="310"/>
      <c r="BN54" s="310"/>
      <c r="BO54" s="310"/>
      <c r="BP54" s="310"/>
      <c r="BQ54" s="310"/>
      <c r="BR54" s="310"/>
      <c r="BS54" s="293" t="s">
        <v>264</v>
      </c>
      <c r="BT54" s="293"/>
      <c r="BU54" s="310"/>
      <c r="BV54" s="310"/>
      <c r="BW54" s="310"/>
      <c r="BX54" s="310"/>
      <c r="BY54" s="310"/>
      <c r="BZ54" s="310"/>
      <c r="CA54" s="310"/>
      <c r="CB54" s="310"/>
      <c r="CC54" s="310"/>
      <c r="CD54" s="310"/>
      <c r="CE54" s="310"/>
      <c r="CF54" s="310"/>
      <c r="CG54" s="310"/>
      <c r="CH54" s="310"/>
      <c r="CI54" s="310"/>
      <c r="CJ54" s="310"/>
      <c r="CK54" s="310"/>
      <c r="CL54" s="310"/>
      <c r="CM54" s="310"/>
      <c r="CN54" s="321"/>
      <c r="CO54" s="199"/>
    </row>
    <row r="55" spans="1:93" ht="33" customHeight="1">
      <c r="A55" s="275" t="s">
        <v>35</v>
      </c>
      <c r="B55" s="276"/>
      <c r="C55" s="277"/>
      <c r="D55" s="277"/>
      <c r="E55" s="277"/>
      <c r="F55" s="277"/>
      <c r="G55" s="277"/>
      <c r="H55" s="277"/>
      <c r="I55" s="277"/>
      <c r="J55" s="277"/>
      <c r="K55" s="278"/>
      <c r="L55" s="308" t="s">
        <v>41</v>
      </c>
      <c r="M55" s="292"/>
      <c r="N55" s="279"/>
      <c r="O55" s="279"/>
      <c r="P55" s="279"/>
      <c r="Q55" s="279"/>
      <c r="R55" s="279"/>
      <c r="S55" s="279"/>
      <c r="T55" s="279"/>
      <c r="U55" s="279"/>
      <c r="V55" s="279"/>
      <c r="W55" s="292" t="s">
        <v>44</v>
      </c>
      <c r="X55" s="292"/>
      <c r="Y55" s="279"/>
      <c r="Z55" s="279"/>
      <c r="AA55" s="279"/>
      <c r="AB55" s="279"/>
      <c r="AC55" s="279"/>
      <c r="AD55" s="279"/>
      <c r="AE55" s="279"/>
      <c r="AF55" s="279"/>
      <c r="AG55" s="279"/>
      <c r="AH55" s="292" t="s">
        <v>43</v>
      </c>
      <c r="AI55" s="292"/>
      <c r="AJ55" s="279"/>
      <c r="AK55" s="279"/>
      <c r="AL55" s="279"/>
      <c r="AM55" s="279"/>
      <c r="AN55" s="279"/>
      <c r="AO55" s="279"/>
      <c r="AP55" s="279"/>
      <c r="AQ55" s="279"/>
      <c r="AR55" s="271"/>
      <c r="AS55" s="361" t="s">
        <v>36</v>
      </c>
      <c r="AT55" s="362"/>
      <c r="AU55" s="362"/>
      <c r="AV55" s="362"/>
      <c r="AW55" s="362"/>
      <c r="AX55" s="362"/>
      <c r="AY55" s="362"/>
      <c r="AZ55" s="362"/>
      <c r="BA55" s="362"/>
      <c r="BB55" s="362"/>
      <c r="BC55" s="363"/>
      <c r="BD55" s="308" t="s">
        <v>46</v>
      </c>
      <c r="BE55" s="292"/>
      <c r="BF55" s="271"/>
      <c r="BG55" s="272"/>
      <c r="BH55" s="272"/>
      <c r="BI55" s="272"/>
      <c r="BJ55" s="272"/>
      <c r="BK55" s="272"/>
      <c r="BL55" s="272"/>
      <c r="BM55" s="272"/>
      <c r="BN55" s="273"/>
      <c r="BO55" s="274" t="s">
        <v>47</v>
      </c>
      <c r="BP55" s="274"/>
      <c r="BQ55" s="271"/>
      <c r="BR55" s="272"/>
      <c r="BS55" s="272"/>
      <c r="BT55" s="272"/>
      <c r="BU55" s="272"/>
      <c r="BV55" s="272"/>
      <c r="BW55" s="272"/>
      <c r="BX55" s="272"/>
      <c r="BY55" s="272"/>
      <c r="BZ55" s="273"/>
      <c r="CA55" s="292" t="s">
        <v>43</v>
      </c>
      <c r="CB55" s="292"/>
      <c r="CC55" s="271"/>
      <c r="CD55" s="272"/>
      <c r="CE55" s="272"/>
      <c r="CF55" s="272"/>
      <c r="CG55" s="272"/>
      <c r="CH55" s="272"/>
      <c r="CI55" s="272"/>
      <c r="CJ55" s="272"/>
      <c r="CK55" s="272"/>
      <c r="CL55" s="272"/>
      <c r="CM55" s="272"/>
      <c r="CN55" s="272"/>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364" t="s">
        <v>179</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71" t="s">
        <v>242</v>
      </c>
      <c r="Z59" s="371"/>
      <c r="AA59" s="371"/>
      <c r="AB59" s="371"/>
      <c r="AC59" s="371"/>
      <c r="AD59" s="371"/>
      <c r="AE59" s="371"/>
      <c r="AF59" s="371"/>
      <c r="AG59" s="371"/>
      <c r="AH59" s="371"/>
      <c r="AI59" s="371"/>
      <c r="AJ59" s="371"/>
      <c r="AK59" s="372" t="s">
        <v>143</v>
      </c>
      <c r="AL59" s="372"/>
      <c r="AM59" s="372"/>
      <c r="AN59" s="372"/>
      <c r="AO59" s="372"/>
      <c r="AP59" s="371"/>
      <c r="AQ59" s="371"/>
      <c r="AR59" s="371"/>
      <c r="AS59" s="371"/>
      <c r="AT59" s="371"/>
      <c r="AU59" s="371"/>
      <c r="AV59" s="372" t="s">
        <v>180</v>
      </c>
      <c r="AW59" s="372"/>
      <c r="AX59" s="372"/>
      <c r="AY59" s="372"/>
      <c r="AZ59" s="372"/>
      <c r="BA59" s="371"/>
      <c r="BB59" s="371"/>
      <c r="BC59" s="371"/>
      <c r="BD59" s="371"/>
      <c r="BE59" s="371"/>
      <c r="BF59" s="371"/>
      <c r="BG59" s="372" t="s">
        <v>181</v>
      </c>
      <c r="BH59" s="372"/>
      <c r="BI59" s="372"/>
      <c r="BJ59" s="372"/>
      <c r="BK59" s="372"/>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06" t="s">
        <v>186</v>
      </c>
      <c r="B63" s="306"/>
      <c r="C63" s="306"/>
      <c r="D63" s="306"/>
      <c r="E63" s="306"/>
      <c r="F63" s="306"/>
      <c r="G63" s="306"/>
      <c r="H63" s="306"/>
      <c r="I63" s="306"/>
      <c r="J63" s="306"/>
      <c r="K63" s="306"/>
      <c r="L63" s="306"/>
      <c r="M63" s="306"/>
      <c r="N63" s="306"/>
      <c r="O63" s="306"/>
      <c r="P63" s="306"/>
      <c r="Q63" s="306"/>
      <c r="R63" s="306"/>
      <c r="S63" s="306"/>
      <c r="T63" s="306"/>
      <c r="U63" s="306"/>
      <c r="V63" s="306"/>
      <c r="W63" s="306"/>
      <c r="X63" s="349"/>
      <c r="Y63" s="346" t="str">
        <f>IF('定型様式5｜総括表'!$W$50=0,"",'定型様式5｜総括表'!$W$50)</f>
        <v/>
      </c>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8"/>
      <c r="BP63" s="340" t="s">
        <v>32</v>
      </c>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row>
    <row r="67" spans="1:92" ht="36" customHeight="1">
      <c r="A67" s="306" t="s">
        <v>185</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33" t="s">
        <v>5</v>
      </c>
      <c r="Z67" s="334"/>
      <c r="AA67" s="334"/>
      <c r="AB67" s="335" t="s">
        <v>182</v>
      </c>
      <c r="AC67" s="335"/>
      <c r="AD67" s="335"/>
      <c r="AE67" s="335"/>
      <c r="AF67" s="335"/>
      <c r="AG67" s="335"/>
      <c r="AH67" s="335"/>
      <c r="AI67" s="335"/>
      <c r="AJ67" s="336"/>
      <c r="AK67" s="350" t="s">
        <v>5</v>
      </c>
      <c r="AL67" s="350"/>
      <c r="AM67" s="350"/>
      <c r="AN67" s="351" t="s">
        <v>183</v>
      </c>
      <c r="AO67" s="351"/>
      <c r="AP67" s="351"/>
      <c r="AQ67" s="351"/>
      <c r="AR67" s="351"/>
      <c r="AS67" s="351"/>
      <c r="AT67" s="351"/>
      <c r="AU67" s="351"/>
      <c r="AV67" s="351"/>
      <c r="AW67" s="352"/>
      <c r="AX67" s="353" t="s">
        <v>5</v>
      </c>
      <c r="AY67" s="350"/>
      <c r="AZ67" s="350"/>
      <c r="BA67" s="351" t="s">
        <v>184</v>
      </c>
      <c r="BB67" s="351"/>
      <c r="BC67" s="351"/>
      <c r="BD67" s="351"/>
      <c r="BE67" s="351"/>
      <c r="BF67" s="351"/>
      <c r="BG67" s="351"/>
      <c r="BH67" s="351"/>
      <c r="BI67" s="351"/>
      <c r="BJ67" s="351"/>
      <c r="BK67" s="351"/>
      <c r="BL67" s="351"/>
      <c r="BM67" s="351"/>
      <c r="BN67" s="351"/>
      <c r="BO67" s="352"/>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row>
    <row r="71" spans="1:92" ht="23.25" customHeight="1">
      <c r="A71" s="305" t="s">
        <v>159</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106"/>
      <c r="Z71" s="106"/>
      <c r="AA71" s="106"/>
      <c r="AB71" s="106"/>
    </row>
    <row r="72" spans="1:92" ht="33" customHeight="1">
      <c r="A72" s="299" t="s">
        <v>29</v>
      </c>
      <c r="B72" s="300"/>
      <c r="C72" s="300"/>
      <c r="D72" s="300"/>
      <c r="E72" s="300"/>
      <c r="F72" s="300"/>
      <c r="G72" s="300"/>
      <c r="H72" s="300"/>
      <c r="I72" s="300"/>
      <c r="J72" s="300"/>
      <c r="K72" s="301"/>
      <c r="L72" s="283"/>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5"/>
      <c r="AS72" s="294" t="s">
        <v>37</v>
      </c>
      <c r="AT72" s="295"/>
      <c r="AU72" s="295"/>
      <c r="AV72" s="295"/>
      <c r="AW72" s="295"/>
      <c r="AX72" s="295"/>
      <c r="AY72" s="295"/>
      <c r="AZ72" s="295"/>
      <c r="BA72" s="295"/>
      <c r="BB72" s="295"/>
      <c r="BC72" s="296"/>
      <c r="BD72" s="283"/>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5"/>
    </row>
    <row r="73" spans="1:92" ht="33" customHeight="1">
      <c r="A73" s="299" t="s">
        <v>38</v>
      </c>
      <c r="B73" s="300"/>
      <c r="C73" s="300"/>
      <c r="D73" s="300"/>
      <c r="E73" s="300"/>
      <c r="F73" s="300"/>
      <c r="G73" s="300"/>
      <c r="H73" s="300"/>
      <c r="I73" s="300"/>
      <c r="J73" s="300"/>
      <c r="K73" s="301"/>
      <c r="L73" s="283"/>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5"/>
      <c r="AS73" s="294" t="s">
        <v>34</v>
      </c>
      <c r="AT73" s="295"/>
      <c r="AU73" s="295"/>
      <c r="AV73" s="295"/>
      <c r="AW73" s="295"/>
      <c r="AX73" s="295"/>
      <c r="AY73" s="295"/>
      <c r="AZ73" s="295"/>
      <c r="BA73" s="295"/>
      <c r="BB73" s="295"/>
      <c r="BC73" s="296"/>
      <c r="BD73" s="297"/>
      <c r="BE73" s="298"/>
      <c r="BF73" s="298"/>
      <c r="BG73" s="298"/>
      <c r="BH73" s="298"/>
      <c r="BI73" s="298"/>
      <c r="BJ73" s="298"/>
      <c r="BK73" s="298"/>
      <c r="BL73" s="298"/>
      <c r="BM73" s="298"/>
      <c r="BN73" s="298"/>
      <c r="BO73" s="298"/>
      <c r="BP73" s="298"/>
      <c r="BQ73" s="298"/>
      <c r="BR73" s="298"/>
      <c r="BS73" s="293" t="s">
        <v>264</v>
      </c>
      <c r="BT73" s="293"/>
      <c r="BU73" s="298"/>
      <c r="BV73" s="298"/>
      <c r="BW73" s="298"/>
      <c r="BX73" s="298"/>
      <c r="BY73" s="298"/>
      <c r="BZ73" s="298"/>
      <c r="CA73" s="298"/>
      <c r="CB73" s="298"/>
      <c r="CC73" s="298"/>
      <c r="CD73" s="298"/>
      <c r="CE73" s="298"/>
      <c r="CF73" s="298"/>
      <c r="CG73" s="298"/>
      <c r="CH73" s="298"/>
      <c r="CI73" s="298"/>
      <c r="CJ73" s="298"/>
      <c r="CK73" s="298"/>
      <c r="CL73" s="298"/>
      <c r="CM73" s="298"/>
      <c r="CN73" s="332"/>
    </row>
    <row r="74" spans="1:92" ht="23.25" customHeight="1">
      <c r="A74" s="286" t="s">
        <v>39</v>
      </c>
      <c r="B74" s="287"/>
      <c r="C74" s="287"/>
      <c r="D74" s="287"/>
      <c r="E74" s="287"/>
      <c r="F74" s="287"/>
      <c r="G74" s="287"/>
      <c r="H74" s="287"/>
      <c r="I74" s="287"/>
      <c r="J74" s="287"/>
      <c r="K74" s="288"/>
      <c r="L74" s="341" t="s">
        <v>31</v>
      </c>
      <c r="M74" s="342"/>
      <c r="N74" s="342"/>
      <c r="O74" s="345"/>
      <c r="P74" s="345"/>
      <c r="Q74" s="345"/>
      <c r="R74" s="345"/>
      <c r="S74" s="345"/>
      <c r="T74" s="345"/>
      <c r="U74" s="345"/>
      <c r="V74" s="345"/>
      <c r="W74" s="345"/>
      <c r="X74" s="345"/>
      <c r="Y74" s="342" t="s">
        <v>40</v>
      </c>
      <c r="Z74" s="342"/>
      <c r="AA74" s="342"/>
      <c r="AB74" s="345"/>
      <c r="AC74" s="345"/>
      <c r="AD74" s="345"/>
      <c r="AE74" s="345"/>
      <c r="AF74" s="345"/>
      <c r="AG74" s="345"/>
      <c r="AH74" s="345"/>
      <c r="AI74" s="345"/>
      <c r="AJ74" s="345"/>
      <c r="AK74" s="345"/>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289"/>
      <c r="B75" s="290"/>
      <c r="C75" s="290"/>
      <c r="D75" s="290"/>
      <c r="E75" s="290"/>
      <c r="F75" s="290"/>
      <c r="G75" s="290"/>
      <c r="H75" s="290"/>
      <c r="I75" s="290"/>
      <c r="J75" s="290"/>
      <c r="K75" s="291"/>
      <c r="L75" s="337"/>
      <c r="M75" s="338"/>
      <c r="N75" s="338"/>
      <c r="O75" s="338"/>
      <c r="P75" s="338"/>
      <c r="Q75" s="338"/>
      <c r="R75" s="338"/>
      <c r="S75" s="338"/>
      <c r="T75" s="338"/>
      <c r="U75" s="338"/>
      <c r="V75" s="338"/>
      <c r="W75" s="338"/>
      <c r="X75" s="338"/>
      <c r="Y75" s="338"/>
      <c r="Z75" s="338"/>
      <c r="AA75" s="338"/>
      <c r="AB75" s="338"/>
      <c r="AC75" s="343"/>
      <c r="AD75" s="344"/>
      <c r="AE75" s="344"/>
      <c r="AF75" s="344"/>
      <c r="AG75" s="344"/>
      <c r="AH75" s="344"/>
      <c r="AI75" s="344"/>
      <c r="AJ75" s="344"/>
      <c r="AK75" s="344"/>
      <c r="AL75" s="344"/>
      <c r="AM75" s="344"/>
      <c r="AN75" s="344"/>
      <c r="AO75" s="344"/>
      <c r="AP75" s="344"/>
      <c r="AQ75" s="344"/>
      <c r="AR75" s="344"/>
      <c r="AS75" s="365"/>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7"/>
    </row>
    <row r="76" spans="1:92" ht="33" customHeight="1">
      <c r="A76" s="299" t="s">
        <v>33</v>
      </c>
      <c r="B76" s="300"/>
      <c r="C76" s="300"/>
      <c r="D76" s="300"/>
      <c r="E76" s="300"/>
      <c r="F76" s="300"/>
      <c r="G76" s="300"/>
      <c r="H76" s="300"/>
      <c r="I76" s="300"/>
      <c r="J76" s="300"/>
      <c r="K76" s="301"/>
      <c r="L76" s="282" t="s">
        <v>41</v>
      </c>
      <c r="M76" s="274"/>
      <c r="N76" s="279"/>
      <c r="O76" s="279"/>
      <c r="P76" s="279"/>
      <c r="Q76" s="279"/>
      <c r="R76" s="279"/>
      <c r="S76" s="279"/>
      <c r="T76" s="279"/>
      <c r="U76" s="279"/>
      <c r="V76" s="279"/>
      <c r="W76" s="274" t="s">
        <v>42</v>
      </c>
      <c r="X76" s="274"/>
      <c r="Y76" s="279"/>
      <c r="Z76" s="279"/>
      <c r="AA76" s="279"/>
      <c r="AB76" s="279"/>
      <c r="AC76" s="279"/>
      <c r="AD76" s="279"/>
      <c r="AE76" s="279"/>
      <c r="AF76" s="279"/>
      <c r="AG76" s="279"/>
      <c r="AH76" s="274" t="s">
        <v>40</v>
      </c>
      <c r="AI76" s="274"/>
      <c r="AJ76" s="279"/>
      <c r="AK76" s="279"/>
      <c r="AL76" s="279"/>
      <c r="AM76" s="279"/>
      <c r="AN76" s="279"/>
      <c r="AO76" s="279"/>
      <c r="AP76" s="279"/>
      <c r="AQ76" s="279"/>
      <c r="AR76" s="271"/>
      <c r="AS76" s="326" t="s">
        <v>36</v>
      </c>
      <c r="AT76" s="327"/>
      <c r="AU76" s="327"/>
      <c r="AV76" s="327"/>
      <c r="AW76" s="327"/>
      <c r="AX76" s="327"/>
      <c r="AY76" s="327"/>
      <c r="AZ76" s="327"/>
      <c r="BA76" s="327"/>
      <c r="BB76" s="327"/>
      <c r="BC76" s="328"/>
      <c r="BD76" s="111"/>
      <c r="BE76" s="280" t="s">
        <v>41</v>
      </c>
      <c r="BF76" s="280"/>
      <c r="BG76" s="322"/>
      <c r="BH76" s="322"/>
      <c r="BI76" s="322"/>
      <c r="BJ76" s="322"/>
      <c r="BK76" s="322"/>
      <c r="BL76" s="322"/>
      <c r="BM76" s="322"/>
      <c r="BN76" s="322"/>
      <c r="BO76" s="322"/>
      <c r="BP76" s="280" t="s">
        <v>42</v>
      </c>
      <c r="BQ76" s="280"/>
      <c r="BR76" s="322"/>
      <c r="BS76" s="322"/>
      <c r="BT76" s="322"/>
      <c r="BU76" s="322"/>
      <c r="BV76" s="322"/>
      <c r="BW76" s="322"/>
      <c r="BX76" s="322"/>
      <c r="BY76" s="322"/>
      <c r="BZ76" s="322"/>
      <c r="CA76" s="322"/>
      <c r="CB76" s="280" t="s">
        <v>40</v>
      </c>
      <c r="CC76" s="280"/>
      <c r="CD76" s="322"/>
      <c r="CE76" s="322"/>
      <c r="CF76" s="322"/>
      <c r="CG76" s="322"/>
      <c r="CH76" s="322"/>
      <c r="CI76" s="322"/>
      <c r="CJ76" s="322"/>
      <c r="CK76" s="322"/>
      <c r="CL76" s="322"/>
      <c r="CM76" s="322"/>
      <c r="CN76" s="324"/>
    </row>
    <row r="77" spans="1:92" ht="33" customHeight="1">
      <c r="A77" s="359" t="s">
        <v>35</v>
      </c>
      <c r="B77" s="360"/>
      <c r="C77" s="300"/>
      <c r="D77" s="300"/>
      <c r="E77" s="300"/>
      <c r="F77" s="300"/>
      <c r="G77" s="300"/>
      <c r="H77" s="300"/>
      <c r="I77" s="300"/>
      <c r="J77" s="300"/>
      <c r="K77" s="301"/>
      <c r="L77" s="282" t="s">
        <v>41</v>
      </c>
      <c r="M77" s="274"/>
      <c r="N77" s="279"/>
      <c r="O77" s="279"/>
      <c r="P77" s="279"/>
      <c r="Q77" s="279"/>
      <c r="R77" s="279"/>
      <c r="S77" s="279"/>
      <c r="T77" s="279"/>
      <c r="U77" s="279"/>
      <c r="V77" s="279"/>
      <c r="W77" s="274" t="s">
        <v>42</v>
      </c>
      <c r="X77" s="274"/>
      <c r="Y77" s="279"/>
      <c r="Z77" s="279"/>
      <c r="AA77" s="279"/>
      <c r="AB77" s="279"/>
      <c r="AC77" s="279"/>
      <c r="AD77" s="279"/>
      <c r="AE77" s="279"/>
      <c r="AF77" s="279"/>
      <c r="AG77" s="279"/>
      <c r="AH77" s="274" t="s">
        <v>40</v>
      </c>
      <c r="AI77" s="274"/>
      <c r="AJ77" s="279"/>
      <c r="AK77" s="279"/>
      <c r="AL77" s="279"/>
      <c r="AM77" s="279"/>
      <c r="AN77" s="279"/>
      <c r="AO77" s="279"/>
      <c r="AP77" s="279"/>
      <c r="AQ77" s="279"/>
      <c r="AR77" s="271"/>
      <c r="AS77" s="329"/>
      <c r="AT77" s="330"/>
      <c r="AU77" s="330"/>
      <c r="AV77" s="330"/>
      <c r="AW77" s="330"/>
      <c r="AX77" s="330"/>
      <c r="AY77" s="330"/>
      <c r="AZ77" s="330"/>
      <c r="BA77" s="330"/>
      <c r="BB77" s="330"/>
      <c r="BC77" s="331"/>
      <c r="BD77" s="112"/>
      <c r="BE77" s="281"/>
      <c r="BF77" s="281"/>
      <c r="BG77" s="323"/>
      <c r="BH77" s="323"/>
      <c r="BI77" s="323"/>
      <c r="BJ77" s="323"/>
      <c r="BK77" s="323"/>
      <c r="BL77" s="323"/>
      <c r="BM77" s="323"/>
      <c r="BN77" s="323"/>
      <c r="BO77" s="323"/>
      <c r="BP77" s="281"/>
      <c r="BQ77" s="281"/>
      <c r="BR77" s="323"/>
      <c r="BS77" s="323"/>
      <c r="BT77" s="323"/>
      <c r="BU77" s="323"/>
      <c r="BV77" s="323"/>
      <c r="BW77" s="323"/>
      <c r="BX77" s="323"/>
      <c r="BY77" s="323"/>
      <c r="BZ77" s="323"/>
      <c r="CA77" s="323"/>
      <c r="CB77" s="281"/>
      <c r="CC77" s="281"/>
      <c r="CD77" s="323"/>
      <c r="CE77" s="323"/>
      <c r="CF77" s="323"/>
      <c r="CG77" s="323"/>
      <c r="CH77" s="323"/>
      <c r="CI77" s="323"/>
      <c r="CJ77" s="323"/>
      <c r="CK77" s="323"/>
      <c r="CL77" s="323"/>
      <c r="CM77" s="323"/>
      <c r="CN77" s="325"/>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267" t="s">
        <v>187</v>
      </c>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267" t="s">
        <v>188</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row>
    <row r="84" spans="1:92" ht="18" customHeight="1">
      <c r="A84" s="90"/>
      <c r="B84" s="90"/>
      <c r="C84" s="268" t="s">
        <v>5</v>
      </c>
      <c r="D84" s="268"/>
      <c r="E84" s="268"/>
      <c r="F84" s="269" t="s">
        <v>189</v>
      </c>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row>
    <row r="85" spans="1:92" ht="18" customHeight="1">
      <c r="A85" s="90"/>
      <c r="B85" s="90"/>
      <c r="C85" s="77"/>
      <c r="D85" s="113"/>
      <c r="E85" s="113"/>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row>
    <row r="86" spans="1:92" ht="18" customHeight="1">
      <c r="A86" s="190"/>
      <c r="B86" s="190"/>
      <c r="C86" s="190"/>
      <c r="D86" s="190"/>
      <c r="E86" s="190"/>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row>
    <row r="87" spans="1:92" ht="18" customHeight="1">
      <c r="E87" s="71"/>
      <c r="F87" s="71"/>
      <c r="G87" s="77"/>
      <c r="H87" s="71"/>
    </row>
  </sheetData>
  <sheetProtection algorithmName="SHA-512" hashValue="Wvy8Z97rCkyRBSvTZYI4Sh5TfQ5a4JIY816wfi0aRJY3+i7cP37EXuMB06eZUoC9u0elKscLXGbKg8xoGuYx6w==" saltValue="DTaoumVks3x6Q+kMEZoWDw==" spinCount="100000" sheet="1" objects="1" scenarios="1"/>
  <mergeCells count="152">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8"/>
  <conditionalFormatting sqref="BD12:BK12">
    <cfRule type="expression" dxfId="153" priority="90">
      <formula>$BD$12=""</formula>
    </cfRule>
  </conditionalFormatting>
  <conditionalFormatting sqref="BL12:CL12">
    <cfRule type="expression" dxfId="152" priority="89">
      <formula>$BL$12=""</formula>
    </cfRule>
  </conditionalFormatting>
  <conditionalFormatting sqref="BD13:CL13">
    <cfRule type="expression" dxfId="151" priority="88" stopIfTrue="1">
      <formula>$BL$12=""</formula>
    </cfRule>
  </conditionalFormatting>
  <conditionalFormatting sqref="BD14:CJ14">
    <cfRule type="expression" dxfId="150" priority="43" stopIfTrue="1">
      <formula>$BD$14=""</formula>
    </cfRule>
  </conditionalFormatting>
  <conditionalFormatting sqref="BD15:CJ15">
    <cfRule type="expression" dxfId="149" priority="42" stopIfTrue="1">
      <formula>$BD$15=""</formula>
    </cfRule>
  </conditionalFormatting>
  <conditionalFormatting sqref="CA5:CE5">
    <cfRule type="expression" dxfId="148" priority="37" stopIfTrue="1">
      <formula>$CA$5=""</formula>
    </cfRule>
  </conditionalFormatting>
  <conditionalFormatting sqref="CH5:CL5">
    <cfRule type="expression" dxfId="147" priority="36">
      <formula>$CH$5=""</formula>
    </cfRule>
  </conditionalFormatting>
  <conditionalFormatting sqref="L53:AR53">
    <cfRule type="expression" dxfId="146" priority="35">
      <formula>$L$53=""</formula>
    </cfRule>
  </conditionalFormatting>
  <conditionalFormatting sqref="N54:V54">
    <cfRule type="expression" dxfId="145" priority="34" stopIfTrue="1">
      <formula>$N$54=""</formula>
    </cfRule>
  </conditionalFormatting>
  <conditionalFormatting sqref="Y54:AG54">
    <cfRule type="expression" dxfId="144" priority="33" stopIfTrue="1">
      <formula>$Y$54=""</formula>
    </cfRule>
  </conditionalFormatting>
  <conditionalFormatting sqref="AJ54:AR54">
    <cfRule type="expression" dxfId="143" priority="32" stopIfTrue="1">
      <formula>$AJ$54=""</formula>
    </cfRule>
  </conditionalFormatting>
  <conditionalFormatting sqref="BD11:BH11">
    <cfRule type="expression" dxfId="142" priority="31" stopIfTrue="1">
      <formula>$BD$11=""</formula>
    </cfRule>
  </conditionalFormatting>
  <conditionalFormatting sqref="BK11:BO11">
    <cfRule type="expression" dxfId="141" priority="30" stopIfTrue="1">
      <formula>$BK$11=""</formula>
    </cfRule>
  </conditionalFormatting>
  <conditionalFormatting sqref="AP59:AU59">
    <cfRule type="expression" dxfId="140" priority="23">
      <formula>$AP$59=""</formula>
    </cfRule>
  </conditionalFormatting>
  <conditionalFormatting sqref="BA59:BF59">
    <cfRule type="expression" dxfId="139" priority="22">
      <formula>$BA$59=""</formula>
    </cfRule>
  </conditionalFormatting>
  <conditionalFormatting sqref="AG59">
    <cfRule type="expression" dxfId="138" priority="7">
      <formula>$AG$59=""</formula>
    </cfRule>
    <cfRule type="expression" dxfId="137" priority="21">
      <formula>$Y$59=""</formula>
    </cfRule>
  </conditionalFormatting>
  <conditionalFormatting sqref="Y67:AA67">
    <cfRule type="expression" dxfId="136" priority="19">
      <formula>AND(NOT($Y$67="■"),NOT($AK$67="■"),NOT($AX$67="■"))</formula>
    </cfRule>
  </conditionalFormatting>
  <conditionalFormatting sqref="AK67:AM67">
    <cfRule type="expression" dxfId="135" priority="18">
      <formula>AND(NOT($Y$67="■"),NOT($AK$67="■"),NOT($AX$67="■"))</formula>
    </cfRule>
  </conditionalFormatting>
  <conditionalFormatting sqref="AX67:AZ67">
    <cfRule type="expression" dxfId="134" priority="17">
      <formula>AND(NOT($Y$67="■"),NOT($AK$67="■"),NOT($AX$67="■"))</formula>
    </cfRule>
  </conditionalFormatting>
  <conditionalFormatting sqref="C84:E84">
    <cfRule type="cellIs" dxfId="133" priority="16" operator="notEqual">
      <formula>"■"</formula>
    </cfRule>
  </conditionalFormatting>
  <conditionalFormatting sqref="CA2:CL2">
    <cfRule type="expression" dxfId="132" priority="10">
      <formula>$CA$2=""</formula>
    </cfRule>
  </conditionalFormatting>
  <conditionalFormatting sqref="BV5:BX5">
    <cfRule type="expression" dxfId="131" priority="6">
      <formula>$BV$5=""</formula>
    </cfRule>
  </conditionalFormatting>
  <conditionalFormatting sqref="H34:K34">
    <cfRule type="expression" dxfId="130" priority="5">
      <formula>$H$34=""</formula>
    </cfRule>
  </conditionalFormatting>
  <conditionalFormatting sqref="O34:S34">
    <cfRule type="expression" dxfId="129" priority="4">
      <formula>$O$34=""</formula>
    </cfRule>
  </conditionalFormatting>
  <conditionalFormatting sqref="W34:AA34">
    <cfRule type="expression" dxfId="128" priority="3">
      <formula>$W$34=""</formula>
    </cfRule>
  </conditionalFormatting>
  <conditionalFormatting sqref="BF34">
    <cfRule type="expression" dxfId="127" priority="2">
      <formula>$BF$34=""</formula>
    </cfRule>
  </conditionalFormatting>
  <conditionalFormatting sqref="BQ34">
    <cfRule type="expression" dxfId="126" priority="1">
      <formula>$BQ$34=""</formula>
    </cfRule>
  </conditionalFormatting>
  <dataValidations count="18">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list" imeMode="disabled" allowBlank="1" showInputMessage="1" showErrorMessage="1" prompt="事業完了日以降の日付を記入してください。_x000a_※事業完了日以前の日付は不可" sqref="CA5:CE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3:BO63" xr:uid="{00000000-0002-0000-0000-000009000000}">
      <formula1>1</formula1>
      <formula2>1500000</formula2>
    </dataValidation>
    <dataValidation type="list" allowBlank="1" showInputMessage="1" showErrorMessage="1" sqref="AP59: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A59: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list" showInputMessage="1" showErrorMessage="1" sqref="O34:S34" xr:uid="{EA2CBDA1-52F7-4777-9C0F-8DD71107BDDB}">
      <formula1>"1,2,3,4,5,6,7,8,9,10,11,12"</formula1>
    </dataValidation>
    <dataValidation type="list" showInputMessage="1" showErrorMessage="1" sqref="W34:AA34" xr:uid="{43BA73FA-00DD-4BE8-BA59-70A2CB2EFC51}">
      <formula1>"1,2,3,4,5,6,7,8,9,10,11,12,13,14,15,16,17,18,19,20,21,22,23,24,25,26,27,28,29,30,31"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textLength" imeMode="off" operator="equal" allowBlank="1" showInputMessage="1" showErrorMessage="1" error="Kから始まる７桁の番号を記入してください。" sqref="CA2:CL2" xr:uid="{307D177A-FABA-4633-ABF1-08977B5433C2}">
      <formula1>7</formula1>
    </dataValidation>
    <dataValidation type="list" allowBlank="1" showInputMessage="1" showErrorMessage="1" error="半角数字1桁を入力してください" sqref="AG59" xr:uid="{AA360C6B-58F3-40EE-85A3-5920C0294193}">
      <formula1>"3,4,5"</formula1>
    </dataValidation>
    <dataValidation type="list" allowBlank="1" showInputMessage="1" showErrorMessage="1" sqref="BV5:BX5 H34:K34" xr:uid="{84704FCC-7F3C-4350-9DFA-F7F84EB9998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9"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20" t="str">
        <f>'様式第8｜完了実績報告書'!$BR$2</f>
        <v>事業番号</v>
      </c>
      <c r="AW1" s="391">
        <f>'様式第8｜完了実績報告書'!$CA$2</f>
        <v>0</v>
      </c>
      <c r="AX1" s="391"/>
      <c r="AY1" s="391"/>
      <c r="AZ1" s="391"/>
      <c r="BA1" s="391"/>
      <c r="BB1" s="391"/>
      <c r="BC1" s="22"/>
    </row>
    <row r="2" spans="1:61" s="1" customFormat="1" ht="18.75" customHeight="1">
      <c r="B2" s="2"/>
      <c r="C2" s="2"/>
      <c r="AV2" s="220" t="str">
        <f>'様式第8｜完了実績報告書'!$BZ$3</f>
        <v>補助事業者名</v>
      </c>
      <c r="AW2" s="391">
        <f>'様式第8｜完了実績報告書'!$BD$15</f>
        <v>0</v>
      </c>
      <c r="AX2" s="391"/>
      <c r="AY2" s="391"/>
      <c r="AZ2" s="391"/>
      <c r="BA2" s="391"/>
      <c r="BB2" s="391"/>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468" t="s">
        <v>52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70"/>
    </row>
    <row r="4" spans="1:61" ht="39.65" customHeight="1">
      <c r="B4" s="239" t="s">
        <v>104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row>
    <row r="5" spans="1:61" s="39" customFormat="1" ht="32.25" customHeight="1">
      <c r="B5" s="17" t="s">
        <v>120</v>
      </c>
      <c r="C5" s="154"/>
      <c r="D5" s="155"/>
      <c r="E5" s="155"/>
      <c r="F5" s="155"/>
      <c r="G5" s="155"/>
      <c r="H5" s="155"/>
      <c r="I5" s="155"/>
      <c r="J5" s="155"/>
      <c r="K5" s="155"/>
      <c r="L5" s="155"/>
      <c r="M5" s="156"/>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7"/>
      <c r="BC5" s="157"/>
      <c r="BD5" s="40"/>
      <c r="BE5" s="40"/>
    </row>
    <row r="6" spans="1:61" s="39" customFormat="1" ht="28.5" customHeight="1">
      <c r="B6" s="459" t="s">
        <v>121</v>
      </c>
      <c r="C6" s="459"/>
      <c r="D6" s="459"/>
      <c r="E6" s="459"/>
      <c r="F6" s="459"/>
      <c r="G6" s="459"/>
      <c r="H6" s="459"/>
      <c r="I6" s="459"/>
      <c r="J6" s="459"/>
      <c r="K6" s="459"/>
      <c r="L6" s="459"/>
      <c r="M6" s="40"/>
      <c r="N6" s="458"/>
      <c r="O6" s="458"/>
      <c r="P6" s="458"/>
      <c r="Q6" s="458"/>
      <c r="R6" s="458"/>
      <c r="S6" s="458"/>
      <c r="T6" s="458"/>
      <c r="U6" s="458"/>
      <c r="V6" s="458"/>
      <c r="W6" s="143" t="s">
        <v>122</v>
      </c>
      <c r="X6" s="40" t="s">
        <v>53</v>
      </c>
      <c r="Y6" s="143"/>
      <c r="Z6" s="144"/>
      <c r="AA6" s="144"/>
      <c r="AB6" s="144"/>
      <c r="AC6" s="144"/>
      <c r="AD6" s="144"/>
      <c r="AE6" s="144"/>
      <c r="AF6" s="144"/>
      <c r="AG6" s="144"/>
      <c r="AH6" s="144"/>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60"/>
      <c r="C7" s="160"/>
      <c r="D7" s="155"/>
      <c r="E7" s="155"/>
      <c r="F7" s="155"/>
      <c r="G7" s="155"/>
      <c r="H7" s="155"/>
      <c r="I7" s="155"/>
      <c r="J7" s="155"/>
      <c r="K7" s="155"/>
      <c r="L7" s="155"/>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459" t="s">
        <v>123</v>
      </c>
      <c r="C8" s="459"/>
      <c r="D8" s="459"/>
      <c r="E8" s="459"/>
      <c r="F8" s="459"/>
      <c r="G8" s="459"/>
      <c r="H8" s="459"/>
      <c r="I8" s="459"/>
      <c r="J8" s="459"/>
      <c r="K8" s="459"/>
      <c r="L8" s="459"/>
      <c r="M8" s="40"/>
      <c r="N8" s="455" t="s">
        <v>124</v>
      </c>
      <c r="O8" s="455"/>
      <c r="P8" s="471"/>
      <c r="Q8" s="471"/>
      <c r="R8" s="471"/>
      <c r="S8" s="471"/>
      <c r="T8" s="471"/>
      <c r="U8" s="145" t="s">
        <v>125</v>
      </c>
      <c r="V8" s="171"/>
      <c r="W8" s="455" t="s">
        <v>126</v>
      </c>
      <c r="X8" s="455"/>
      <c r="Y8" s="472"/>
      <c r="Z8" s="472"/>
      <c r="AA8" s="472"/>
      <c r="AB8" s="472"/>
      <c r="AC8" s="472"/>
      <c r="AD8" s="145" t="s">
        <v>127</v>
      </c>
      <c r="AE8" s="145"/>
      <c r="AF8" s="455" t="s">
        <v>128</v>
      </c>
      <c r="AG8" s="455"/>
      <c r="AH8" s="472"/>
      <c r="AI8" s="472"/>
      <c r="AJ8" s="472"/>
      <c r="AK8" s="472"/>
      <c r="AL8" s="472"/>
      <c r="AM8" s="145" t="s">
        <v>127</v>
      </c>
      <c r="AN8" s="180"/>
      <c r="AO8" s="473" t="s">
        <v>129</v>
      </c>
      <c r="AP8" s="473"/>
      <c r="AQ8" s="471"/>
      <c r="AR8" s="471"/>
      <c r="AS8" s="471"/>
      <c r="AT8" s="471"/>
      <c r="AU8" s="471"/>
      <c r="AV8" s="455" t="s">
        <v>130</v>
      </c>
      <c r="AW8" s="455"/>
      <c r="AX8" s="40"/>
      <c r="AY8" s="40"/>
      <c r="AZ8" s="40"/>
      <c r="BA8" s="40"/>
      <c r="BB8" s="40"/>
      <c r="BC8" s="40"/>
    </row>
    <row r="9" spans="1:61" s="39" customFormat="1" ht="19.5" customHeight="1">
      <c r="B9" s="160"/>
      <c r="C9" s="160"/>
      <c r="D9" s="155"/>
      <c r="E9" s="155"/>
      <c r="F9" s="155"/>
      <c r="G9" s="155"/>
      <c r="H9" s="155"/>
      <c r="I9" s="155"/>
      <c r="J9" s="155"/>
      <c r="K9" s="155"/>
      <c r="L9" s="155"/>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457" t="s">
        <v>162</v>
      </c>
      <c r="C10" s="457"/>
      <c r="D10" s="457"/>
      <c r="E10" s="457"/>
      <c r="F10" s="457"/>
      <c r="G10" s="457"/>
      <c r="H10" s="457"/>
      <c r="I10" s="457"/>
      <c r="J10" s="457"/>
      <c r="K10" s="457"/>
      <c r="L10" s="457"/>
      <c r="M10" s="150"/>
      <c r="N10" s="458"/>
      <c r="O10" s="458"/>
      <c r="P10" s="458"/>
      <c r="Q10" s="458"/>
      <c r="R10" s="458"/>
      <c r="S10" s="458"/>
      <c r="T10" s="458"/>
      <c r="U10" s="458"/>
      <c r="V10" s="458"/>
      <c r="W10" s="143" t="s">
        <v>122</v>
      </c>
      <c r="X10" s="40" t="s">
        <v>53</v>
      </c>
      <c r="Y10" s="144"/>
      <c r="Z10" s="144"/>
      <c r="AA10" s="144"/>
      <c r="AB10" s="144"/>
      <c r="AC10" s="144"/>
      <c r="AD10" s="144"/>
      <c r="AE10" s="144"/>
      <c r="AF10" s="144"/>
      <c r="AG10" s="144"/>
      <c r="AH10" s="144"/>
      <c r="AI10" s="40"/>
      <c r="AJ10" s="40"/>
      <c r="AK10" s="40"/>
      <c r="AL10" s="40"/>
      <c r="AM10" s="40"/>
      <c r="AN10" s="40"/>
      <c r="AO10" s="40"/>
      <c r="AP10" s="40"/>
      <c r="AQ10" s="40"/>
      <c r="AR10" s="40"/>
      <c r="AS10" s="40"/>
      <c r="AT10" s="40"/>
      <c r="AU10" s="40"/>
      <c r="AV10" s="40"/>
      <c r="AW10" s="143"/>
      <c r="AX10" s="40"/>
      <c r="AY10" s="40"/>
      <c r="AZ10" s="40"/>
      <c r="BA10" s="40"/>
    </row>
    <row r="11" spans="1:61" s="39" customFormat="1" ht="19.5" customHeight="1">
      <c r="B11" s="160"/>
      <c r="C11" s="160"/>
      <c r="D11" s="155"/>
      <c r="E11" s="155"/>
      <c r="F11" s="155"/>
      <c r="G11" s="155"/>
      <c r="H11" s="155"/>
      <c r="I11" s="155"/>
      <c r="J11" s="155"/>
      <c r="K11" s="155"/>
      <c r="L11" s="155"/>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459" t="s">
        <v>131</v>
      </c>
      <c r="C12" s="459"/>
      <c r="D12" s="459"/>
      <c r="E12" s="459"/>
      <c r="F12" s="459"/>
      <c r="G12" s="459"/>
      <c r="H12" s="459"/>
      <c r="I12" s="459"/>
      <c r="J12" s="459"/>
      <c r="K12" s="459"/>
      <c r="L12" s="459"/>
      <c r="M12" s="40"/>
      <c r="N12" s="460" t="str">
        <f>IF(OR(N6="",N10=""),"",ROUNDDOWN(N10/N6*100,0))</f>
        <v/>
      </c>
      <c r="O12" s="460"/>
      <c r="P12" s="460"/>
      <c r="Q12" s="460"/>
      <c r="R12" s="460"/>
      <c r="S12" s="460"/>
      <c r="T12" s="460"/>
      <c r="U12" s="460"/>
      <c r="V12" s="460"/>
      <c r="W12" s="143" t="s">
        <v>132</v>
      </c>
      <c r="X12" s="40" t="s">
        <v>108</v>
      </c>
      <c r="Y12" s="144"/>
      <c r="Z12" s="144"/>
      <c r="AA12" s="144"/>
      <c r="AB12" s="144"/>
      <c r="AC12" s="144"/>
      <c r="AD12" s="144"/>
      <c r="AE12" s="144"/>
      <c r="AF12" s="144"/>
      <c r="AG12" s="144"/>
      <c r="AH12" s="144"/>
      <c r="AI12" s="40"/>
      <c r="AJ12" s="40"/>
      <c r="AK12" s="40"/>
      <c r="AL12" s="40"/>
      <c r="AM12" s="40"/>
      <c r="AN12" s="40"/>
      <c r="AO12" s="40"/>
      <c r="AP12" s="40"/>
      <c r="AQ12" s="40"/>
      <c r="AR12" s="40"/>
      <c r="AS12" s="40"/>
      <c r="AT12" s="40"/>
      <c r="AU12" s="40"/>
      <c r="AV12" s="40"/>
      <c r="AW12" s="143"/>
      <c r="AX12" s="40"/>
      <c r="AY12" s="40"/>
      <c r="AZ12" s="40"/>
      <c r="BA12" s="40"/>
    </row>
    <row r="13" spans="1:61" s="39" customFormat="1" ht="19.5" customHeight="1">
      <c r="B13" s="159"/>
      <c r="C13" s="159"/>
      <c r="D13" s="155"/>
      <c r="E13" s="155"/>
      <c r="F13" s="155"/>
      <c r="G13" s="155"/>
      <c r="H13" s="155"/>
      <c r="I13" s="155"/>
      <c r="J13" s="155"/>
      <c r="K13" s="155"/>
      <c r="L13" s="155"/>
      <c r="M13" s="40"/>
      <c r="N13" s="144"/>
      <c r="O13" s="144"/>
      <c r="P13" s="144"/>
      <c r="Q13" s="144"/>
      <c r="R13" s="144"/>
      <c r="S13" s="144"/>
      <c r="T13" s="144"/>
      <c r="U13" s="144"/>
      <c r="V13" s="144"/>
      <c r="W13" s="144"/>
      <c r="X13" s="144"/>
      <c r="Y13" s="144"/>
      <c r="Z13" s="144"/>
      <c r="AA13" s="144"/>
      <c r="AB13" s="144"/>
      <c r="AC13" s="144"/>
      <c r="AD13" s="144"/>
      <c r="AE13" s="144"/>
      <c r="AF13" s="144"/>
      <c r="AG13" s="144"/>
      <c r="AH13" s="144"/>
      <c r="AI13" s="40"/>
      <c r="AJ13" s="40"/>
      <c r="AK13" s="40"/>
      <c r="AL13" s="40"/>
      <c r="AM13" s="40"/>
      <c r="AN13" s="40"/>
      <c r="AO13" s="40"/>
      <c r="AP13" s="40"/>
      <c r="AQ13" s="40"/>
      <c r="AR13" s="40"/>
      <c r="AS13" s="40"/>
      <c r="AT13" s="40"/>
      <c r="AU13" s="40"/>
      <c r="AV13" s="40"/>
      <c r="AW13" s="143"/>
      <c r="AX13" s="40"/>
      <c r="AY13" s="40"/>
      <c r="AZ13" s="40"/>
      <c r="BA13" s="40"/>
    </row>
    <row r="14" spans="1:61" s="39" customFormat="1" ht="28.5" customHeight="1">
      <c r="B14" s="459" t="s">
        <v>133</v>
      </c>
      <c r="C14" s="459"/>
      <c r="D14" s="459"/>
      <c r="E14" s="459"/>
      <c r="F14" s="459"/>
      <c r="G14" s="459"/>
      <c r="H14" s="459"/>
      <c r="I14" s="459"/>
      <c r="J14" s="459"/>
      <c r="K14" s="459"/>
      <c r="L14" s="459"/>
      <c r="M14" s="40"/>
      <c r="N14" s="461"/>
      <c r="O14" s="461"/>
      <c r="P14" s="461"/>
      <c r="Q14" s="461"/>
      <c r="R14" s="9"/>
      <c r="S14" s="144"/>
      <c r="T14" s="144"/>
      <c r="U14" s="459" t="s">
        <v>1</v>
      </c>
      <c r="V14" s="459"/>
      <c r="W14" s="459"/>
      <c r="X14" s="459"/>
      <c r="Y14" s="459"/>
      <c r="Z14" s="459"/>
      <c r="AA14" s="459"/>
      <c r="AB14" s="462"/>
      <c r="AC14" s="462"/>
      <c r="AD14" s="462"/>
      <c r="AE14" s="462"/>
      <c r="AF14" s="144"/>
      <c r="AG14" s="144"/>
      <c r="AH14" s="144"/>
      <c r="AI14" s="459" t="s">
        <v>218</v>
      </c>
      <c r="AJ14" s="459"/>
      <c r="AK14" s="459"/>
      <c r="AL14" s="459"/>
      <c r="AM14" s="459"/>
      <c r="AN14" s="459"/>
      <c r="AO14" s="459"/>
      <c r="AP14" s="459"/>
      <c r="AQ14" s="459"/>
      <c r="AR14" s="459"/>
      <c r="AS14" s="463"/>
      <c r="AT14" s="463"/>
      <c r="AU14" s="463"/>
      <c r="AV14" s="463"/>
      <c r="AW14" s="40"/>
      <c r="AX14" s="40"/>
      <c r="AY14" s="40"/>
      <c r="AZ14" s="40"/>
      <c r="BA14" s="40"/>
      <c r="BB14" s="40"/>
      <c r="BC14" s="40"/>
      <c r="BD14" s="40"/>
      <c r="BE14" s="40"/>
    </row>
    <row r="15" spans="1:61" s="39" customFormat="1" ht="19.5" customHeight="1">
      <c r="B15" s="159"/>
      <c r="C15" s="159"/>
      <c r="D15" s="155"/>
      <c r="E15" s="155"/>
      <c r="F15" s="155"/>
      <c r="G15" s="155"/>
      <c r="H15" s="155"/>
      <c r="I15" s="155"/>
      <c r="J15" s="155"/>
      <c r="K15" s="155"/>
      <c r="L15" s="155"/>
      <c r="M15" s="40"/>
      <c r="N15" s="144"/>
      <c r="O15" s="144"/>
      <c r="P15" s="144"/>
      <c r="Q15" s="144"/>
      <c r="R15" s="144"/>
      <c r="S15" s="144"/>
      <c r="T15" s="144"/>
      <c r="U15" s="144"/>
      <c r="V15" s="144"/>
      <c r="W15" s="144"/>
      <c r="X15" s="144"/>
      <c r="Y15" s="144"/>
      <c r="Z15" s="144"/>
      <c r="AA15" s="144"/>
      <c r="AB15" s="144"/>
      <c r="AC15" s="144"/>
      <c r="AD15" s="144"/>
      <c r="AE15" s="144"/>
      <c r="AF15" s="144"/>
      <c r="AG15" s="144"/>
      <c r="AH15" s="144"/>
      <c r="AI15" s="40"/>
      <c r="AJ15" s="40"/>
      <c r="AK15" s="146"/>
      <c r="AL15" s="147"/>
      <c r="AM15" s="147"/>
      <c r="AN15" s="148"/>
      <c r="AO15" s="148"/>
      <c r="AP15" s="148"/>
      <c r="AQ15" s="148"/>
      <c r="AR15" s="148"/>
      <c r="AS15" s="147"/>
      <c r="AT15" s="143"/>
      <c r="AU15" s="40"/>
      <c r="AV15" s="143"/>
      <c r="AW15" s="143"/>
      <c r="AX15" s="40"/>
      <c r="AY15" s="40"/>
      <c r="AZ15" s="40"/>
      <c r="BA15" s="40"/>
      <c r="BD15" s="456"/>
      <c r="BE15" s="456"/>
      <c r="BF15" s="456"/>
      <c r="BG15" s="456"/>
      <c r="BH15" s="456"/>
      <c r="BI15" s="456"/>
    </row>
    <row r="16" spans="1:61" s="39" customFormat="1" ht="19.5" customHeight="1" thickBot="1">
      <c r="B16" s="154"/>
      <c r="C16" s="156"/>
      <c r="D16" s="156"/>
      <c r="E16" s="156"/>
      <c r="F16" s="156"/>
      <c r="G16" s="156"/>
      <c r="H16" s="156"/>
      <c r="I16" s="156"/>
      <c r="J16" s="156"/>
      <c r="K16" s="156"/>
      <c r="L16" s="156"/>
      <c r="N16" s="40"/>
      <c r="O16" s="149"/>
      <c r="P16" s="149"/>
      <c r="Q16" s="40"/>
      <c r="R16" s="40"/>
      <c r="S16" s="40"/>
      <c r="T16" s="40"/>
      <c r="U16" s="40"/>
      <c r="V16" s="40"/>
      <c r="W16" s="40"/>
      <c r="X16" s="40"/>
      <c r="Y16" s="40"/>
      <c r="Z16" s="40"/>
      <c r="AA16" s="40"/>
      <c r="AB16" s="40"/>
      <c r="AC16" s="40"/>
      <c r="AD16" s="40"/>
      <c r="AE16" s="40"/>
      <c r="AF16" s="40"/>
      <c r="AG16" s="40"/>
      <c r="AH16" s="40"/>
      <c r="AI16" s="142"/>
      <c r="AJ16" s="142"/>
      <c r="AK16" s="40"/>
      <c r="AL16" s="142"/>
      <c r="AM16" s="142"/>
      <c r="AN16" s="142"/>
      <c r="AO16" s="142"/>
      <c r="AP16" s="142"/>
      <c r="AQ16" s="142"/>
      <c r="AR16" s="142"/>
      <c r="AS16" s="142"/>
      <c r="AT16" s="142"/>
      <c r="AU16" s="142"/>
      <c r="AV16" s="142"/>
      <c r="AW16" s="142"/>
      <c r="AX16" s="142"/>
      <c r="AY16" s="142"/>
      <c r="AZ16" s="142"/>
      <c r="BA16" s="142"/>
      <c r="BB16" s="142"/>
      <c r="BC16" s="142"/>
      <c r="BD16" s="40"/>
    </row>
    <row r="17" spans="1:57" s="39" customFormat="1" ht="18.75" customHeight="1">
      <c r="A17" s="162"/>
      <c r="B17" s="163"/>
      <c r="C17" s="164"/>
      <c r="D17" s="164"/>
      <c r="E17" s="164"/>
      <c r="F17" s="164"/>
      <c r="G17" s="164"/>
      <c r="H17" s="164"/>
      <c r="I17" s="164"/>
      <c r="J17" s="164"/>
      <c r="K17" s="164"/>
      <c r="L17" s="164"/>
      <c r="M17" s="162"/>
      <c r="N17" s="165"/>
      <c r="O17" s="166"/>
      <c r="P17" s="166"/>
      <c r="Q17" s="165"/>
      <c r="R17" s="165"/>
      <c r="S17" s="165"/>
      <c r="T17" s="165"/>
      <c r="U17" s="165"/>
      <c r="V17" s="165"/>
      <c r="W17" s="165"/>
      <c r="X17" s="165"/>
      <c r="Y17" s="165"/>
      <c r="Z17" s="165"/>
      <c r="AA17" s="165"/>
      <c r="AB17" s="165"/>
      <c r="AC17" s="165"/>
      <c r="AD17" s="165"/>
      <c r="AE17" s="165"/>
      <c r="AF17" s="165"/>
      <c r="AG17" s="165"/>
      <c r="AH17" s="165"/>
      <c r="AI17" s="167"/>
      <c r="AJ17" s="167"/>
      <c r="AK17" s="165"/>
      <c r="AL17" s="167"/>
      <c r="AM17" s="167"/>
      <c r="AN17" s="167"/>
      <c r="AO17" s="167"/>
      <c r="AP17" s="167"/>
      <c r="AQ17" s="167"/>
      <c r="AR17" s="167"/>
      <c r="AS17" s="167"/>
      <c r="AT17" s="167"/>
      <c r="AU17" s="167"/>
      <c r="AV17" s="167"/>
      <c r="AW17" s="167"/>
      <c r="AX17" s="167"/>
      <c r="AY17" s="167"/>
      <c r="AZ17" s="167"/>
      <c r="BA17" s="167"/>
      <c r="BB17" s="167"/>
      <c r="BC17" s="167"/>
      <c r="BD17" s="40"/>
    </row>
    <row r="18" spans="1:57" s="39" customFormat="1" ht="18.75" customHeight="1">
      <c r="B18" s="154"/>
      <c r="C18" s="156"/>
      <c r="D18" s="156"/>
      <c r="E18" s="156"/>
      <c r="F18" s="156"/>
      <c r="G18" s="156"/>
      <c r="H18" s="156"/>
      <c r="I18" s="156"/>
      <c r="J18" s="156"/>
      <c r="K18" s="156"/>
      <c r="L18" s="156"/>
      <c r="N18" s="40"/>
      <c r="O18" s="149"/>
      <c r="P18" s="149"/>
      <c r="Q18" s="40"/>
      <c r="R18" s="40"/>
      <c r="S18" s="40"/>
      <c r="T18" s="40"/>
      <c r="U18" s="40"/>
      <c r="V18" s="40"/>
      <c r="W18" s="40"/>
      <c r="X18" s="40"/>
      <c r="Y18" s="40"/>
      <c r="Z18" s="40"/>
      <c r="AA18" s="40"/>
      <c r="AB18" s="40"/>
      <c r="AC18" s="40"/>
      <c r="AD18" s="40"/>
      <c r="AE18" s="40"/>
      <c r="AF18" s="40"/>
      <c r="AG18" s="40"/>
      <c r="AH18" s="40"/>
      <c r="AI18" s="142"/>
      <c r="AJ18" s="142"/>
      <c r="AK18" s="40"/>
      <c r="AL18" s="142"/>
      <c r="AM18" s="142"/>
      <c r="AN18" s="142"/>
      <c r="AO18" s="142"/>
      <c r="AP18" s="142"/>
      <c r="AQ18" s="142"/>
      <c r="AR18" s="142"/>
      <c r="AS18" s="142"/>
      <c r="AT18" s="142"/>
      <c r="AU18" s="142"/>
      <c r="AV18" s="142"/>
      <c r="AW18" s="142"/>
      <c r="AX18" s="142"/>
      <c r="AY18" s="142"/>
      <c r="AZ18" s="142"/>
      <c r="BA18" s="142"/>
      <c r="BB18" s="142"/>
      <c r="BC18" s="142"/>
      <c r="BD18" s="40"/>
    </row>
    <row r="19" spans="1:57" ht="21">
      <c r="B19" s="17" t="s">
        <v>226</v>
      </c>
      <c r="C19" s="17"/>
      <c r="D19" s="155"/>
      <c r="E19" s="155"/>
      <c r="F19" s="155"/>
      <c r="G19" s="155"/>
      <c r="H19" s="155"/>
      <c r="I19" s="155"/>
      <c r="J19" s="155"/>
      <c r="K19" s="155"/>
      <c r="L19" s="155"/>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265</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2" t="s">
        <v>135</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267</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07" t="s">
        <v>113</v>
      </c>
      <c r="C24" s="408"/>
      <c r="D24" s="408"/>
      <c r="E24" s="408"/>
      <c r="F24" s="408"/>
      <c r="G24" s="408"/>
      <c r="H24" s="408"/>
      <c r="I24" s="408"/>
      <c r="J24" s="408"/>
      <c r="K24" s="408"/>
      <c r="L24" s="408"/>
      <c r="M24" s="408"/>
      <c r="N24" s="408"/>
      <c r="O24" s="408"/>
      <c r="P24" s="408"/>
      <c r="Q24" s="408"/>
      <c r="R24" s="408"/>
      <c r="S24" s="408"/>
      <c r="T24" s="408"/>
      <c r="U24" s="408"/>
      <c r="V24" s="409"/>
      <c r="W24" s="407" t="s">
        <v>136</v>
      </c>
      <c r="X24" s="408"/>
      <c r="Y24" s="408"/>
      <c r="Z24" s="408"/>
      <c r="AA24" s="408"/>
      <c r="AB24" s="408"/>
      <c r="AC24" s="408"/>
      <c r="AD24" s="408"/>
      <c r="AE24" s="408"/>
      <c r="AF24" s="408"/>
      <c r="AG24" s="408"/>
      <c r="AH24" s="408"/>
      <c r="AI24" s="408"/>
      <c r="AJ24" s="408"/>
      <c r="AK24" s="408"/>
      <c r="AL24" s="408"/>
      <c r="AM24" s="409"/>
      <c r="AN24" s="8"/>
      <c r="AO24" s="8"/>
      <c r="AP24" s="26"/>
      <c r="AQ24" s="26"/>
      <c r="AR24" s="26"/>
      <c r="AS24" s="26"/>
      <c r="AT24" s="26"/>
      <c r="AU24" s="26"/>
      <c r="AV24" s="26"/>
      <c r="AW24" s="26"/>
      <c r="AX24" s="26"/>
      <c r="AY24" s="26"/>
      <c r="AZ24" s="26"/>
      <c r="BA24" s="26"/>
      <c r="BB24" s="26"/>
      <c r="BC24" s="26"/>
    </row>
    <row r="25" spans="1:57" ht="54.75" customHeight="1" thickTop="1">
      <c r="B25" s="450" t="s">
        <v>64</v>
      </c>
      <c r="C25" s="451"/>
      <c r="D25" s="451"/>
      <c r="E25" s="451"/>
      <c r="F25" s="451"/>
      <c r="G25" s="451"/>
      <c r="H25" s="451"/>
      <c r="I25" s="451"/>
      <c r="J25" s="451"/>
      <c r="K25" s="451"/>
      <c r="L25" s="451"/>
      <c r="M25" s="451"/>
      <c r="N25" s="451"/>
      <c r="O25" s="451"/>
      <c r="P25" s="451"/>
      <c r="Q25" s="451"/>
      <c r="R25" s="451"/>
      <c r="S25" s="451"/>
      <c r="T25" s="451"/>
      <c r="U25" s="451"/>
      <c r="V25" s="452"/>
      <c r="W25" s="414" t="s">
        <v>15</v>
      </c>
      <c r="X25" s="415"/>
      <c r="Y25" s="453">
        <f>SUM(串刺用【先頭】:串刺用【末尾】!A150)</f>
        <v>0</v>
      </c>
      <c r="Z25" s="454"/>
      <c r="AA25" s="454"/>
      <c r="AB25" s="454"/>
      <c r="AC25" s="454"/>
      <c r="AD25" s="454"/>
      <c r="AE25" s="454"/>
      <c r="AF25" s="454"/>
      <c r="AG25" s="454"/>
      <c r="AH25" s="454"/>
      <c r="AI25" s="454"/>
      <c r="AJ25" s="454"/>
      <c r="AK25" s="454"/>
      <c r="AL25" s="418" t="s">
        <v>0</v>
      </c>
      <c r="AM25" s="419"/>
      <c r="AN25" s="8"/>
      <c r="AO25" s="8"/>
      <c r="AP25" s="26"/>
      <c r="AQ25" s="26"/>
      <c r="AR25" s="26"/>
      <c r="AS25" s="26"/>
      <c r="AT25" s="26"/>
      <c r="AU25" s="26"/>
      <c r="AV25" s="26"/>
      <c r="AW25" s="26"/>
      <c r="AX25" s="26"/>
      <c r="AY25" s="26"/>
      <c r="AZ25" s="26"/>
      <c r="BA25" s="26"/>
      <c r="BB25" s="26"/>
      <c r="BC25" s="26"/>
    </row>
    <row r="26" spans="1:57" ht="54.75" customHeight="1">
      <c r="B26" s="429" t="s">
        <v>65</v>
      </c>
      <c r="C26" s="430"/>
      <c r="D26" s="430"/>
      <c r="E26" s="430"/>
      <c r="F26" s="430"/>
      <c r="G26" s="430"/>
      <c r="H26" s="430"/>
      <c r="I26" s="430"/>
      <c r="J26" s="430"/>
      <c r="K26" s="430"/>
      <c r="L26" s="430"/>
      <c r="M26" s="430"/>
      <c r="N26" s="430"/>
      <c r="O26" s="430"/>
      <c r="P26" s="430"/>
      <c r="Q26" s="430"/>
      <c r="R26" s="430"/>
      <c r="S26" s="430"/>
      <c r="T26" s="430"/>
      <c r="U26" s="430"/>
      <c r="V26" s="431"/>
      <c r="W26" s="401" t="s">
        <v>15</v>
      </c>
      <c r="X26" s="402"/>
      <c r="Y26" s="432">
        <f>SUM(串刺用【先頭】:串刺用【末尾】!A151)</f>
        <v>0</v>
      </c>
      <c r="Z26" s="433"/>
      <c r="AA26" s="433"/>
      <c r="AB26" s="433"/>
      <c r="AC26" s="433"/>
      <c r="AD26" s="433"/>
      <c r="AE26" s="433"/>
      <c r="AF26" s="433"/>
      <c r="AG26" s="433"/>
      <c r="AH26" s="433"/>
      <c r="AI26" s="433"/>
      <c r="AJ26" s="433"/>
      <c r="AK26" s="433"/>
      <c r="AL26" s="405" t="s">
        <v>0</v>
      </c>
      <c r="AM26" s="406"/>
      <c r="AN26" s="8"/>
      <c r="AO26" s="8"/>
      <c r="AP26" s="26"/>
      <c r="AQ26" s="26"/>
      <c r="AR26" s="26"/>
      <c r="AS26" s="26"/>
      <c r="AT26" s="26"/>
      <c r="AU26" s="26"/>
      <c r="AV26" s="26"/>
      <c r="AW26" s="26"/>
      <c r="AX26" s="26"/>
      <c r="AY26" s="26"/>
      <c r="AZ26" s="26"/>
      <c r="BA26" s="26"/>
      <c r="BB26" s="26"/>
      <c r="BC26" s="26"/>
    </row>
    <row r="27" spans="1:57" ht="54.75" customHeight="1">
      <c r="B27" s="434" t="s">
        <v>137</v>
      </c>
      <c r="C27" s="435"/>
      <c r="D27" s="435"/>
      <c r="E27" s="435"/>
      <c r="F27" s="435"/>
      <c r="G27" s="435"/>
      <c r="H27" s="435"/>
      <c r="I27" s="435"/>
      <c r="J27" s="435"/>
      <c r="K27" s="435"/>
      <c r="L27" s="435"/>
      <c r="M27" s="435"/>
      <c r="N27" s="435"/>
      <c r="O27" s="435"/>
      <c r="P27" s="435"/>
      <c r="Q27" s="435"/>
      <c r="R27" s="435"/>
      <c r="S27" s="435"/>
      <c r="T27" s="435"/>
      <c r="U27" s="435"/>
      <c r="V27" s="436"/>
      <c r="W27" s="437" t="s">
        <v>15</v>
      </c>
      <c r="X27" s="438"/>
      <c r="Y27" s="439">
        <f>SUM(串刺用【先頭】:串刺用【末尾】!A152)</f>
        <v>0</v>
      </c>
      <c r="Z27" s="440"/>
      <c r="AA27" s="440"/>
      <c r="AB27" s="440"/>
      <c r="AC27" s="440"/>
      <c r="AD27" s="440"/>
      <c r="AE27" s="440"/>
      <c r="AF27" s="440"/>
      <c r="AG27" s="440"/>
      <c r="AH27" s="440"/>
      <c r="AI27" s="440"/>
      <c r="AJ27" s="440"/>
      <c r="AK27" s="440"/>
      <c r="AL27" s="441" t="s">
        <v>0</v>
      </c>
      <c r="AM27" s="442"/>
      <c r="AN27" s="8"/>
      <c r="AO27" s="8"/>
      <c r="AP27" s="26"/>
      <c r="AQ27" s="26"/>
      <c r="AR27" s="26"/>
      <c r="AS27" s="26"/>
      <c r="AT27" s="26"/>
      <c r="AU27" s="26"/>
      <c r="AV27" s="26"/>
      <c r="AW27" s="26"/>
      <c r="AX27" s="26"/>
      <c r="AY27" s="26"/>
      <c r="AZ27" s="26"/>
      <c r="BA27" s="26"/>
      <c r="BB27" s="26"/>
      <c r="BC27" s="26"/>
    </row>
    <row r="28" spans="1:57" ht="54.75" customHeight="1" thickBot="1">
      <c r="B28" s="392" t="s">
        <v>250</v>
      </c>
      <c r="C28" s="393"/>
      <c r="D28" s="393"/>
      <c r="E28" s="393"/>
      <c r="F28" s="393"/>
      <c r="G28" s="393"/>
      <c r="H28" s="393"/>
      <c r="I28" s="393"/>
      <c r="J28" s="393"/>
      <c r="K28" s="393"/>
      <c r="L28" s="393"/>
      <c r="M28" s="393"/>
      <c r="N28" s="393"/>
      <c r="O28" s="393"/>
      <c r="P28" s="393"/>
      <c r="Q28" s="393"/>
      <c r="R28" s="393"/>
      <c r="S28" s="393"/>
      <c r="T28" s="393"/>
      <c r="U28" s="393"/>
      <c r="V28" s="394"/>
      <c r="W28" s="395" t="s">
        <v>15</v>
      </c>
      <c r="X28" s="396"/>
      <c r="Y28" s="397">
        <f>SUM(串刺用【先頭】:串刺用【末尾】!A153)</f>
        <v>0</v>
      </c>
      <c r="Z28" s="398"/>
      <c r="AA28" s="398"/>
      <c r="AB28" s="398"/>
      <c r="AC28" s="398"/>
      <c r="AD28" s="398"/>
      <c r="AE28" s="398"/>
      <c r="AF28" s="398"/>
      <c r="AG28" s="398"/>
      <c r="AH28" s="398"/>
      <c r="AI28" s="398"/>
      <c r="AJ28" s="398"/>
      <c r="AK28" s="398"/>
      <c r="AL28" s="399" t="s">
        <v>0</v>
      </c>
      <c r="AM28" s="400"/>
      <c r="AN28" s="8"/>
      <c r="AO28" s="8"/>
      <c r="AP28" s="26"/>
      <c r="AQ28" s="26"/>
      <c r="AR28" s="26"/>
      <c r="AS28" s="26"/>
      <c r="AT28" s="26"/>
      <c r="AU28" s="26"/>
      <c r="AV28" s="26"/>
      <c r="AW28" s="26"/>
      <c r="AX28" s="26"/>
      <c r="AY28" s="26"/>
      <c r="AZ28" s="26"/>
      <c r="BA28" s="26"/>
      <c r="BB28" s="26"/>
      <c r="BC28" s="26"/>
    </row>
    <row r="29" spans="1:57" ht="54.75" customHeight="1" thickTop="1">
      <c r="B29" s="411" t="s">
        <v>117</v>
      </c>
      <c r="C29" s="412"/>
      <c r="D29" s="412"/>
      <c r="E29" s="412"/>
      <c r="F29" s="412"/>
      <c r="G29" s="412"/>
      <c r="H29" s="412"/>
      <c r="I29" s="412"/>
      <c r="J29" s="412"/>
      <c r="K29" s="412"/>
      <c r="L29" s="412"/>
      <c r="M29" s="412"/>
      <c r="N29" s="412"/>
      <c r="O29" s="412"/>
      <c r="P29" s="412"/>
      <c r="Q29" s="412"/>
      <c r="R29" s="412"/>
      <c r="S29" s="412"/>
      <c r="T29" s="412"/>
      <c r="U29" s="412"/>
      <c r="V29" s="413"/>
      <c r="W29" s="446" t="s">
        <v>15</v>
      </c>
      <c r="X29" s="447"/>
      <c r="Y29" s="416" t="str">
        <f>IF(SUM(Y25:AK28)=0, "", SUM(Y25:AK28))</f>
        <v/>
      </c>
      <c r="Z29" s="417"/>
      <c r="AA29" s="417"/>
      <c r="AB29" s="417"/>
      <c r="AC29" s="417"/>
      <c r="AD29" s="417"/>
      <c r="AE29" s="417"/>
      <c r="AF29" s="417"/>
      <c r="AG29" s="417"/>
      <c r="AH29" s="417"/>
      <c r="AI29" s="417"/>
      <c r="AJ29" s="417"/>
      <c r="AK29" s="417"/>
      <c r="AL29" s="386" t="s">
        <v>0</v>
      </c>
      <c r="AM29" s="387"/>
      <c r="AN29" s="8"/>
      <c r="AO29" s="8"/>
      <c r="AP29" s="26"/>
      <c r="AQ29" s="26"/>
      <c r="AR29" s="26"/>
      <c r="AS29" s="26"/>
      <c r="AT29" s="26"/>
      <c r="AU29" s="26"/>
      <c r="AV29" s="26"/>
      <c r="AW29" s="26"/>
      <c r="AX29" s="26"/>
      <c r="AY29" s="26"/>
      <c r="AZ29" s="26"/>
      <c r="BA29" s="26"/>
      <c r="BB29" s="26"/>
      <c r="BC29" s="26"/>
    </row>
    <row r="30" spans="1:57" ht="54.75" customHeight="1">
      <c r="B30" s="388" t="s">
        <v>164</v>
      </c>
      <c r="C30" s="389"/>
      <c r="D30" s="389"/>
      <c r="E30" s="389"/>
      <c r="F30" s="389"/>
      <c r="G30" s="389"/>
      <c r="H30" s="389"/>
      <c r="I30" s="389"/>
      <c r="J30" s="389"/>
      <c r="K30" s="389"/>
      <c r="L30" s="389"/>
      <c r="M30" s="389"/>
      <c r="N30" s="389"/>
      <c r="O30" s="389"/>
      <c r="P30" s="389"/>
      <c r="Q30" s="389"/>
      <c r="R30" s="389"/>
      <c r="S30" s="389"/>
      <c r="T30" s="389"/>
      <c r="U30" s="389"/>
      <c r="V30" s="390"/>
      <c r="W30" s="401" t="s">
        <v>15</v>
      </c>
      <c r="X30" s="402"/>
      <c r="Y30" s="403" t="str">
        <f>IF(Y29="","",ROUNDDOWN(Y29/3,-3))</f>
        <v/>
      </c>
      <c r="Z30" s="404"/>
      <c r="AA30" s="404"/>
      <c r="AB30" s="404"/>
      <c r="AC30" s="404"/>
      <c r="AD30" s="404"/>
      <c r="AE30" s="404"/>
      <c r="AF30" s="404"/>
      <c r="AG30" s="404"/>
      <c r="AH30" s="404"/>
      <c r="AI30" s="404"/>
      <c r="AJ30" s="404"/>
      <c r="AK30" s="404"/>
      <c r="AL30" s="405" t="s">
        <v>0</v>
      </c>
      <c r="AM30" s="406"/>
      <c r="AN30" s="8"/>
      <c r="AO30" s="8"/>
      <c r="AP30" s="26"/>
      <c r="AQ30" s="26"/>
      <c r="AR30" s="26"/>
      <c r="AS30" s="26"/>
      <c r="AT30" s="26"/>
      <c r="AU30" s="26"/>
      <c r="AV30" s="26"/>
      <c r="AW30" s="26"/>
      <c r="AX30" s="26"/>
      <c r="AY30" s="26"/>
      <c r="AZ30" s="26"/>
      <c r="BA30" s="26"/>
      <c r="BB30" s="26"/>
      <c r="BC30" s="8"/>
    </row>
    <row r="31" spans="1:57" ht="54.75" customHeight="1">
      <c r="B31" s="388" t="s">
        <v>153</v>
      </c>
      <c r="C31" s="389"/>
      <c r="D31" s="389"/>
      <c r="E31" s="389"/>
      <c r="F31" s="389"/>
      <c r="G31" s="389"/>
      <c r="H31" s="389"/>
      <c r="I31" s="389"/>
      <c r="J31" s="389"/>
      <c r="K31" s="389"/>
      <c r="L31" s="389"/>
      <c r="M31" s="389"/>
      <c r="N31" s="389"/>
      <c r="O31" s="389"/>
      <c r="P31" s="389"/>
      <c r="Q31" s="389"/>
      <c r="R31" s="389"/>
      <c r="S31" s="389"/>
      <c r="T31" s="389"/>
      <c r="U31" s="389"/>
      <c r="V31" s="390"/>
      <c r="W31" s="401" t="s">
        <v>15</v>
      </c>
      <c r="X31" s="402"/>
      <c r="Y31" s="403" t="str">
        <f>IF(Y30="","",MIN(Y30,1200000))</f>
        <v/>
      </c>
      <c r="Z31" s="404"/>
      <c r="AA31" s="404"/>
      <c r="AB31" s="404"/>
      <c r="AC31" s="404"/>
      <c r="AD31" s="404"/>
      <c r="AE31" s="404"/>
      <c r="AF31" s="404"/>
      <c r="AG31" s="404"/>
      <c r="AH31" s="404"/>
      <c r="AI31" s="404"/>
      <c r="AJ31" s="404"/>
      <c r="AK31" s="404"/>
      <c r="AL31" s="405" t="s">
        <v>0</v>
      </c>
      <c r="AM31" s="406"/>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4"/>
      <c r="H32" s="21"/>
      <c r="I32" s="194"/>
      <c r="J32" s="194"/>
      <c r="K32" s="194"/>
      <c r="L32" s="194"/>
      <c r="M32" s="194"/>
      <c r="N32" s="194"/>
      <c r="O32" s="194"/>
      <c r="P32" s="194"/>
      <c r="Q32" s="194"/>
      <c r="R32" s="194"/>
      <c r="S32" s="194"/>
      <c r="T32" s="194"/>
      <c r="U32" s="194"/>
      <c r="V32" s="194"/>
      <c r="W32" s="49"/>
      <c r="X32" s="49"/>
      <c r="Y32" s="49"/>
      <c r="Z32" s="49"/>
      <c r="AA32" s="49"/>
      <c r="AB32" s="49"/>
      <c r="AC32" s="49"/>
      <c r="AD32" s="49"/>
      <c r="AE32" s="49"/>
      <c r="AF32" s="49"/>
      <c r="AG32" s="49"/>
      <c r="AH32" s="49"/>
      <c r="AI32" s="49"/>
      <c r="AJ32" s="49"/>
      <c r="AK32" s="49"/>
      <c r="AL32" s="181"/>
      <c r="AM32" s="181"/>
      <c r="AN32" s="8"/>
      <c r="AO32" s="8"/>
      <c r="AP32" s="8"/>
      <c r="AQ32" s="8"/>
      <c r="AR32" s="8"/>
      <c r="AS32" s="8"/>
      <c r="AT32" s="8"/>
      <c r="AU32" s="8"/>
      <c r="AV32" s="8"/>
      <c r="AW32" s="8"/>
      <c r="AX32" s="8"/>
      <c r="AY32" s="24"/>
      <c r="AZ32" s="24"/>
      <c r="BA32" s="24"/>
      <c r="BB32" s="24"/>
      <c r="BC32" s="24"/>
    </row>
    <row r="33" spans="2:57" ht="27.75" customHeight="1">
      <c r="B33" s="212" t="s">
        <v>261</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266</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07" t="s">
        <v>256</v>
      </c>
      <c r="C35" s="408"/>
      <c r="D35" s="408"/>
      <c r="E35" s="408"/>
      <c r="F35" s="408"/>
      <c r="G35" s="408"/>
      <c r="H35" s="408"/>
      <c r="I35" s="408"/>
      <c r="J35" s="408"/>
      <c r="K35" s="408"/>
      <c r="L35" s="408"/>
      <c r="M35" s="408"/>
      <c r="N35" s="408"/>
      <c r="O35" s="408"/>
      <c r="P35" s="408"/>
      <c r="Q35" s="408"/>
      <c r="R35" s="408"/>
      <c r="S35" s="408"/>
      <c r="T35" s="408"/>
      <c r="U35" s="408"/>
      <c r="V35" s="409"/>
      <c r="W35" s="407" t="s">
        <v>158</v>
      </c>
      <c r="X35" s="408"/>
      <c r="Y35" s="408"/>
      <c r="Z35" s="408"/>
      <c r="AA35" s="408"/>
      <c r="AB35" s="408"/>
      <c r="AC35" s="408"/>
      <c r="AD35" s="408"/>
      <c r="AE35" s="408"/>
      <c r="AF35" s="408"/>
      <c r="AG35" s="408"/>
      <c r="AH35" s="408"/>
      <c r="AI35" s="408"/>
      <c r="AJ35" s="408"/>
      <c r="AK35" s="408"/>
      <c r="AL35" s="408"/>
      <c r="AM35" s="409"/>
      <c r="AN35" s="8"/>
      <c r="AO35" s="8"/>
      <c r="AP35" s="8"/>
      <c r="AQ35" s="26"/>
      <c r="AR35" s="26"/>
      <c r="AS35" s="26"/>
      <c r="AT35" s="26"/>
      <c r="AU35" s="26"/>
      <c r="AV35" s="26"/>
      <c r="AW35" s="26"/>
      <c r="AX35" s="26"/>
      <c r="AY35" s="26"/>
      <c r="AZ35" s="26"/>
      <c r="BA35" s="8"/>
      <c r="BB35" s="8"/>
      <c r="BC35" s="8"/>
    </row>
    <row r="36" spans="2:57" ht="54.75" customHeight="1" thickTop="1">
      <c r="B36" s="443" t="s">
        <v>149</v>
      </c>
      <c r="C36" s="444"/>
      <c r="D36" s="444"/>
      <c r="E36" s="444"/>
      <c r="F36" s="444"/>
      <c r="G36" s="444"/>
      <c r="H36" s="444"/>
      <c r="I36" s="444"/>
      <c r="J36" s="444"/>
      <c r="K36" s="444"/>
      <c r="L36" s="444"/>
      <c r="M36" s="444"/>
      <c r="N36" s="444"/>
      <c r="O36" s="444"/>
      <c r="P36" s="444"/>
      <c r="Q36" s="444"/>
      <c r="R36" s="444"/>
      <c r="S36" s="444"/>
      <c r="T36" s="444"/>
      <c r="U36" s="444"/>
      <c r="V36" s="445"/>
      <c r="W36" s="446" t="s">
        <v>15</v>
      </c>
      <c r="X36" s="447"/>
      <c r="Y36" s="448">
        <f>SUM(串刺用【先頭】:串刺用【末尾】!A154)</f>
        <v>0</v>
      </c>
      <c r="Z36" s="449"/>
      <c r="AA36" s="449"/>
      <c r="AB36" s="449"/>
      <c r="AC36" s="449"/>
      <c r="AD36" s="449"/>
      <c r="AE36" s="449"/>
      <c r="AF36" s="449"/>
      <c r="AG36" s="449"/>
      <c r="AH36" s="449"/>
      <c r="AI36" s="449"/>
      <c r="AJ36" s="449"/>
      <c r="AK36" s="449"/>
      <c r="AL36" s="386" t="s">
        <v>0</v>
      </c>
      <c r="AM36" s="387"/>
      <c r="AN36" s="8"/>
      <c r="AO36" s="8"/>
      <c r="AP36" s="8"/>
      <c r="AQ36" s="26"/>
      <c r="AR36" s="26"/>
      <c r="AS36" s="26"/>
      <c r="AT36" s="26"/>
      <c r="AU36" s="26"/>
      <c r="AV36" s="26"/>
      <c r="AW36" s="26"/>
      <c r="AX36" s="26"/>
      <c r="AY36" s="26"/>
      <c r="AZ36" s="26"/>
      <c r="BA36" s="8"/>
      <c r="BB36" s="8"/>
      <c r="BC36" s="8"/>
    </row>
    <row r="37" spans="2:57" ht="54.75" customHeight="1">
      <c r="B37" s="434" t="s">
        <v>76</v>
      </c>
      <c r="C37" s="435"/>
      <c r="D37" s="435"/>
      <c r="E37" s="435"/>
      <c r="F37" s="435"/>
      <c r="G37" s="435"/>
      <c r="H37" s="435"/>
      <c r="I37" s="435"/>
      <c r="J37" s="435"/>
      <c r="K37" s="435"/>
      <c r="L37" s="435"/>
      <c r="M37" s="435"/>
      <c r="N37" s="435"/>
      <c r="O37" s="435"/>
      <c r="P37" s="435"/>
      <c r="Q37" s="435"/>
      <c r="R37" s="435"/>
      <c r="S37" s="435"/>
      <c r="T37" s="435"/>
      <c r="U37" s="435"/>
      <c r="V37" s="436"/>
      <c r="W37" s="437" t="s">
        <v>15</v>
      </c>
      <c r="X37" s="438"/>
      <c r="Y37" s="439">
        <f>SUM(串刺用【先頭】:串刺用【末尾】!A155)</f>
        <v>0</v>
      </c>
      <c r="Z37" s="440"/>
      <c r="AA37" s="440"/>
      <c r="AB37" s="440"/>
      <c r="AC37" s="440"/>
      <c r="AD37" s="440"/>
      <c r="AE37" s="440"/>
      <c r="AF37" s="440"/>
      <c r="AG37" s="440"/>
      <c r="AH37" s="440"/>
      <c r="AI37" s="440"/>
      <c r="AJ37" s="440"/>
      <c r="AK37" s="440"/>
      <c r="AL37" s="441" t="s">
        <v>0</v>
      </c>
      <c r="AM37" s="442"/>
      <c r="AN37" s="8"/>
      <c r="AO37" s="8"/>
      <c r="AP37" s="8"/>
      <c r="AQ37" s="26"/>
      <c r="AR37" s="26"/>
      <c r="AS37" s="26"/>
      <c r="AT37" s="26"/>
      <c r="AU37" s="26"/>
      <c r="AV37" s="26"/>
      <c r="AW37" s="26"/>
      <c r="AX37" s="26"/>
      <c r="AY37" s="26"/>
      <c r="AZ37" s="26"/>
      <c r="BA37" s="8"/>
      <c r="BB37" s="8"/>
      <c r="BC37" s="8"/>
    </row>
    <row r="38" spans="2:57" ht="54.75" customHeight="1" thickBot="1">
      <c r="B38" s="392" t="s">
        <v>167</v>
      </c>
      <c r="C38" s="393"/>
      <c r="D38" s="393"/>
      <c r="E38" s="393"/>
      <c r="F38" s="393"/>
      <c r="G38" s="393"/>
      <c r="H38" s="393"/>
      <c r="I38" s="393"/>
      <c r="J38" s="393"/>
      <c r="K38" s="393"/>
      <c r="L38" s="393"/>
      <c r="M38" s="393"/>
      <c r="N38" s="393"/>
      <c r="O38" s="393"/>
      <c r="P38" s="393"/>
      <c r="Q38" s="393"/>
      <c r="R38" s="393"/>
      <c r="S38" s="393"/>
      <c r="T38" s="393"/>
      <c r="U38" s="393"/>
      <c r="V38" s="394"/>
      <c r="W38" s="395" t="s">
        <v>15</v>
      </c>
      <c r="X38" s="396"/>
      <c r="Y38" s="397">
        <f>SUM(串刺用【先頭】:串刺用【末尾】!A156)</f>
        <v>0</v>
      </c>
      <c r="Z38" s="398"/>
      <c r="AA38" s="398"/>
      <c r="AB38" s="398"/>
      <c r="AC38" s="398"/>
      <c r="AD38" s="398"/>
      <c r="AE38" s="398"/>
      <c r="AF38" s="398"/>
      <c r="AG38" s="398"/>
      <c r="AH38" s="398"/>
      <c r="AI38" s="398"/>
      <c r="AJ38" s="398"/>
      <c r="AK38" s="398"/>
      <c r="AL38" s="399" t="s">
        <v>0</v>
      </c>
      <c r="AM38" s="400"/>
      <c r="AN38" s="8"/>
      <c r="AO38" s="8"/>
      <c r="AP38" s="8"/>
      <c r="AQ38" s="8"/>
      <c r="AR38" s="8"/>
      <c r="AS38" s="8"/>
      <c r="AT38" s="8"/>
      <c r="AU38" s="8"/>
      <c r="AV38" s="8"/>
      <c r="AW38" s="8"/>
      <c r="AX38" s="8"/>
      <c r="AY38" s="8"/>
      <c r="AZ38" s="8"/>
      <c r="BA38" s="8"/>
      <c r="BB38" s="8"/>
      <c r="BC38" s="8"/>
    </row>
    <row r="39" spans="2:57" ht="54.75" customHeight="1" thickTop="1">
      <c r="B39" s="411" t="s">
        <v>257</v>
      </c>
      <c r="C39" s="412"/>
      <c r="D39" s="412"/>
      <c r="E39" s="412"/>
      <c r="F39" s="412"/>
      <c r="G39" s="412"/>
      <c r="H39" s="412"/>
      <c r="I39" s="412"/>
      <c r="J39" s="412"/>
      <c r="K39" s="412"/>
      <c r="L39" s="412"/>
      <c r="M39" s="412"/>
      <c r="N39" s="412"/>
      <c r="O39" s="412"/>
      <c r="P39" s="412"/>
      <c r="Q39" s="412"/>
      <c r="R39" s="412"/>
      <c r="S39" s="412"/>
      <c r="T39" s="412"/>
      <c r="U39" s="412"/>
      <c r="V39" s="413"/>
      <c r="W39" s="414" t="s">
        <v>15</v>
      </c>
      <c r="X39" s="415"/>
      <c r="Y39" s="416" t="str">
        <f>IF(SUM(Y36:AK38)=0, "", SUM(Y36:AK38))</f>
        <v/>
      </c>
      <c r="Z39" s="417"/>
      <c r="AA39" s="417"/>
      <c r="AB39" s="417"/>
      <c r="AC39" s="417"/>
      <c r="AD39" s="417"/>
      <c r="AE39" s="417"/>
      <c r="AF39" s="417"/>
      <c r="AG39" s="417"/>
      <c r="AH39" s="417"/>
      <c r="AI39" s="417"/>
      <c r="AJ39" s="417"/>
      <c r="AK39" s="417"/>
      <c r="AL39" s="418" t="s">
        <v>0</v>
      </c>
      <c r="AM39" s="419"/>
      <c r="AN39" s="8"/>
      <c r="AO39" s="8"/>
      <c r="AP39" s="8"/>
      <c r="AQ39" s="8"/>
      <c r="AR39" s="8"/>
      <c r="AS39" s="8"/>
      <c r="AT39" s="8"/>
      <c r="AU39" s="8"/>
      <c r="AV39" s="8"/>
      <c r="AW39" s="8"/>
      <c r="AX39" s="8"/>
      <c r="AY39" s="8"/>
      <c r="AZ39" s="8"/>
      <c r="BA39" s="8"/>
      <c r="BB39" s="8"/>
      <c r="BC39" s="8"/>
    </row>
    <row r="40" spans="2:57" ht="55.5" customHeight="1">
      <c r="B40" s="388" t="s">
        <v>258</v>
      </c>
      <c r="C40" s="389"/>
      <c r="D40" s="389"/>
      <c r="E40" s="389"/>
      <c r="F40" s="389"/>
      <c r="G40" s="389"/>
      <c r="H40" s="389"/>
      <c r="I40" s="389"/>
      <c r="J40" s="389"/>
      <c r="K40" s="389"/>
      <c r="L40" s="389"/>
      <c r="M40" s="389"/>
      <c r="N40" s="389"/>
      <c r="O40" s="389"/>
      <c r="P40" s="389"/>
      <c r="Q40" s="389"/>
      <c r="R40" s="389"/>
      <c r="S40" s="389"/>
      <c r="T40" s="389"/>
      <c r="U40" s="389"/>
      <c r="V40" s="390"/>
      <c r="W40" s="401" t="s">
        <v>15</v>
      </c>
      <c r="X40" s="402"/>
      <c r="Y40" s="403" t="str">
        <f>IF(Y39="","",MIN(Y31,Y39))</f>
        <v/>
      </c>
      <c r="Z40" s="404"/>
      <c r="AA40" s="404"/>
      <c r="AB40" s="404"/>
      <c r="AC40" s="404"/>
      <c r="AD40" s="404"/>
      <c r="AE40" s="404"/>
      <c r="AF40" s="404"/>
      <c r="AG40" s="404"/>
      <c r="AH40" s="404"/>
      <c r="AI40" s="404"/>
      <c r="AJ40" s="404"/>
      <c r="AK40" s="404"/>
      <c r="AL40" s="405" t="s">
        <v>0</v>
      </c>
      <c r="AM40" s="406"/>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8"/>
      <c r="X41" s="49"/>
      <c r="Y41" s="49"/>
      <c r="Z41" s="49"/>
      <c r="AA41" s="49"/>
      <c r="AB41" s="49"/>
      <c r="AC41" s="49"/>
      <c r="AD41" s="49"/>
      <c r="AE41" s="49"/>
      <c r="AF41" s="49"/>
      <c r="AG41" s="49"/>
      <c r="AH41" s="49"/>
      <c r="AI41" s="49"/>
      <c r="AJ41" s="49"/>
      <c r="AK41" s="49"/>
      <c r="AL41" s="231"/>
      <c r="AM41" s="231"/>
      <c r="AN41" s="50"/>
      <c r="AO41" s="183"/>
      <c r="AP41" s="183"/>
      <c r="AQ41" s="183"/>
      <c r="AR41" s="183"/>
      <c r="AS41" s="183"/>
      <c r="AT41" s="183"/>
      <c r="AU41" s="183"/>
      <c r="AV41" s="183"/>
      <c r="AW41" s="184"/>
      <c r="AX41" s="184"/>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8"/>
      <c r="X42" s="49"/>
      <c r="Y42" s="49"/>
      <c r="Z42" s="49"/>
      <c r="AA42" s="49"/>
      <c r="AB42" s="49"/>
      <c r="AC42" s="49"/>
      <c r="AD42" s="49"/>
      <c r="AE42" s="49"/>
      <c r="AF42" s="49"/>
      <c r="AG42" s="49"/>
      <c r="AH42" s="49"/>
      <c r="AI42" s="49"/>
      <c r="AJ42" s="49"/>
      <c r="AK42" s="49"/>
      <c r="AL42" s="184"/>
      <c r="AM42" s="184"/>
      <c r="AN42" s="50"/>
      <c r="AO42" s="183"/>
      <c r="AP42" s="183"/>
      <c r="AQ42" s="183"/>
      <c r="AR42" s="183"/>
      <c r="AS42" s="183"/>
      <c r="AT42" s="183"/>
      <c r="AU42" s="183"/>
      <c r="AV42" s="183"/>
      <c r="AW42" s="184"/>
      <c r="AX42" s="184"/>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8"/>
      <c r="X43" s="49"/>
      <c r="Y43" s="49"/>
      <c r="Z43" s="49"/>
      <c r="AA43" s="49"/>
      <c r="AB43" s="49"/>
      <c r="AC43" s="49"/>
      <c r="AD43" s="49"/>
      <c r="AE43" s="49"/>
      <c r="AF43" s="49"/>
      <c r="AG43" s="49"/>
      <c r="AH43" s="49"/>
      <c r="AI43" s="49"/>
      <c r="AJ43" s="49"/>
      <c r="AK43" s="49"/>
      <c r="AL43" s="184"/>
      <c r="AM43" s="184"/>
      <c r="AN43" s="50"/>
      <c r="AO43" s="183"/>
      <c r="AP43" s="183"/>
      <c r="AQ43" s="183"/>
      <c r="AR43" s="183"/>
      <c r="AS43" s="183"/>
      <c r="AT43" s="183"/>
      <c r="AU43" s="183"/>
      <c r="AV43" s="183"/>
      <c r="AW43" s="184"/>
      <c r="AX43" s="184"/>
      <c r="AY43" s="122"/>
      <c r="AZ43" s="122"/>
      <c r="BA43" s="122"/>
      <c r="BB43" s="122"/>
      <c r="BC43" s="122"/>
    </row>
    <row r="44" spans="2:57" ht="65.25" customHeight="1" thickBot="1">
      <c r="B44" s="426" t="s">
        <v>219</v>
      </c>
      <c r="C44" s="427"/>
      <c r="D44" s="427"/>
      <c r="E44" s="427"/>
      <c r="F44" s="427"/>
      <c r="G44" s="427"/>
      <c r="H44" s="427"/>
      <c r="I44" s="427"/>
      <c r="J44" s="427"/>
      <c r="K44" s="427"/>
      <c r="L44" s="427"/>
      <c r="M44" s="427"/>
      <c r="N44" s="427"/>
      <c r="O44" s="427"/>
      <c r="P44" s="427"/>
      <c r="Q44" s="427"/>
      <c r="R44" s="427"/>
      <c r="S44" s="427"/>
      <c r="T44" s="427"/>
      <c r="U44" s="427"/>
      <c r="V44" s="428"/>
      <c r="W44" s="423">
        <f>ROUNDDOWN(SUM(Y31,Y40), -3)</f>
        <v>0</v>
      </c>
      <c r="X44" s="423"/>
      <c r="Y44" s="423"/>
      <c r="Z44" s="423"/>
      <c r="AA44" s="423"/>
      <c r="AB44" s="423"/>
      <c r="AC44" s="423"/>
      <c r="AD44" s="423"/>
      <c r="AE44" s="423"/>
      <c r="AF44" s="423"/>
      <c r="AG44" s="423"/>
      <c r="AH44" s="423"/>
      <c r="AI44" s="423"/>
      <c r="AJ44" s="423"/>
      <c r="AK44" s="423"/>
      <c r="AL44" s="424" t="s">
        <v>0</v>
      </c>
      <c r="AM44" s="425"/>
      <c r="AN44" s="185"/>
      <c r="AO44" s="186"/>
      <c r="AP44" s="186"/>
      <c r="AQ44" s="186"/>
      <c r="AR44" s="186"/>
      <c r="AS44" s="186"/>
      <c r="AT44" s="186"/>
      <c r="AU44" s="186"/>
      <c r="AV44" s="186"/>
      <c r="AW44" s="410"/>
      <c r="AX44" s="410"/>
      <c r="AY44" s="187"/>
      <c r="AZ44" s="187"/>
      <c r="BA44" s="187"/>
      <c r="BB44" s="187"/>
      <c r="BC44" s="187"/>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8"/>
      <c r="X45" s="49"/>
      <c r="Y45" s="49"/>
      <c r="Z45" s="49"/>
      <c r="AA45" s="49"/>
      <c r="AB45" s="49"/>
      <c r="AC45" s="49"/>
      <c r="AD45" s="49"/>
      <c r="AE45" s="49"/>
      <c r="AF45" s="49"/>
      <c r="AG45" s="49"/>
      <c r="AH45" s="49"/>
      <c r="AI45" s="49"/>
      <c r="AJ45" s="49"/>
      <c r="AK45" s="49"/>
      <c r="AL45" s="184"/>
      <c r="AM45" s="184"/>
      <c r="AN45" s="50"/>
      <c r="AO45" s="183"/>
      <c r="AP45" s="183"/>
      <c r="AQ45" s="183"/>
      <c r="AR45" s="183"/>
      <c r="AS45" s="183"/>
      <c r="AT45" s="183"/>
      <c r="AU45" s="183"/>
      <c r="AV45" s="183"/>
      <c r="AW45" s="184"/>
      <c r="AX45" s="184"/>
      <c r="AY45" s="122"/>
      <c r="AZ45" s="122"/>
      <c r="BA45" s="122"/>
      <c r="BB45" s="122"/>
      <c r="BC45" s="122"/>
    </row>
    <row r="46" spans="2:57" ht="65.25" customHeight="1" thickBot="1">
      <c r="B46" s="464" t="s">
        <v>216</v>
      </c>
      <c r="C46" s="465"/>
      <c r="D46" s="465"/>
      <c r="E46" s="465"/>
      <c r="F46" s="465"/>
      <c r="G46" s="465"/>
      <c r="H46" s="465"/>
      <c r="I46" s="465"/>
      <c r="J46" s="465"/>
      <c r="K46" s="465"/>
      <c r="L46" s="465"/>
      <c r="M46" s="465"/>
      <c r="N46" s="465"/>
      <c r="O46" s="465"/>
      <c r="P46" s="465"/>
      <c r="Q46" s="465"/>
      <c r="R46" s="465"/>
      <c r="S46" s="465"/>
      <c r="T46" s="465"/>
      <c r="U46" s="465"/>
      <c r="V46" s="466"/>
      <c r="W46" s="467"/>
      <c r="X46" s="467"/>
      <c r="Y46" s="467"/>
      <c r="Z46" s="467"/>
      <c r="AA46" s="467"/>
      <c r="AB46" s="467"/>
      <c r="AC46" s="467"/>
      <c r="AD46" s="467"/>
      <c r="AE46" s="467"/>
      <c r="AF46" s="467"/>
      <c r="AG46" s="467"/>
      <c r="AH46" s="467"/>
      <c r="AI46" s="467"/>
      <c r="AJ46" s="467"/>
      <c r="AK46" s="467"/>
      <c r="AL46" s="424" t="s">
        <v>0</v>
      </c>
      <c r="AM46" s="425"/>
      <c r="AN46" s="185"/>
      <c r="AO46" s="186"/>
      <c r="AP46" s="186"/>
      <c r="AQ46" s="186"/>
      <c r="AR46" s="186"/>
      <c r="AS46" s="186"/>
      <c r="AT46" s="186"/>
      <c r="AU46" s="186"/>
      <c r="AV46" s="186"/>
      <c r="AW46" s="410"/>
      <c r="AX46" s="410"/>
      <c r="AY46" s="187"/>
      <c r="AZ46" s="187"/>
      <c r="BA46" s="187"/>
      <c r="BB46" s="187"/>
      <c r="BC46" s="187"/>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8"/>
      <c r="X47" s="49"/>
      <c r="Y47" s="49"/>
      <c r="Z47" s="49"/>
      <c r="AA47" s="49"/>
      <c r="AB47" s="49"/>
      <c r="AC47" s="49"/>
      <c r="AD47" s="49"/>
      <c r="AE47" s="49"/>
      <c r="AF47" s="49"/>
      <c r="AG47" s="49"/>
      <c r="AH47" s="49"/>
      <c r="AI47" s="49"/>
      <c r="AJ47" s="49"/>
      <c r="AK47" s="49"/>
      <c r="AL47" s="184"/>
      <c r="AM47" s="184"/>
      <c r="AN47" s="50"/>
      <c r="AO47" s="183"/>
      <c r="AP47" s="183"/>
      <c r="AQ47" s="183"/>
      <c r="AR47" s="183"/>
      <c r="AS47" s="183"/>
      <c r="AT47" s="183"/>
      <c r="AU47" s="183"/>
      <c r="AV47" s="183"/>
      <c r="AW47" s="184"/>
      <c r="AX47" s="184"/>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8"/>
      <c r="X48" s="49"/>
      <c r="Y48" s="49"/>
      <c r="Z48" s="49"/>
      <c r="AA48" s="49"/>
      <c r="AB48" s="49"/>
      <c r="AC48" s="49"/>
      <c r="AD48" s="49"/>
      <c r="AE48" s="49"/>
      <c r="AF48" s="49"/>
      <c r="AG48" s="49"/>
      <c r="AH48" s="49"/>
      <c r="AI48" s="49"/>
      <c r="AJ48" s="49"/>
      <c r="AK48" s="49"/>
      <c r="AL48" s="184"/>
      <c r="AM48" s="184"/>
      <c r="AN48" s="50"/>
      <c r="AO48" s="183"/>
      <c r="AP48" s="183"/>
      <c r="AQ48" s="183"/>
      <c r="AR48" s="183"/>
      <c r="AS48" s="183"/>
      <c r="AT48" s="183"/>
      <c r="AU48" s="183"/>
      <c r="AV48" s="183"/>
      <c r="AW48" s="184"/>
      <c r="AX48" s="184"/>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2" t="s">
        <v>220</v>
      </c>
      <c r="X49" s="49"/>
      <c r="Y49" s="49"/>
      <c r="Z49" s="49"/>
      <c r="AA49" s="49"/>
      <c r="AB49" s="49"/>
      <c r="AC49" s="49"/>
      <c r="AD49" s="49"/>
      <c r="AE49" s="49"/>
      <c r="AF49" s="49"/>
      <c r="AG49" s="49"/>
      <c r="AH49" s="49"/>
      <c r="AI49" s="49"/>
      <c r="AJ49" s="49"/>
      <c r="AK49" s="49"/>
      <c r="AL49" s="182"/>
      <c r="AM49" s="182"/>
      <c r="AN49" s="50"/>
      <c r="AO49" s="183"/>
      <c r="AP49" s="183"/>
      <c r="AQ49" s="183"/>
      <c r="AR49" s="183"/>
      <c r="AS49" s="183"/>
      <c r="AT49" s="183"/>
      <c r="AU49" s="183"/>
      <c r="AV49" s="183"/>
      <c r="AW49" s="184"/>
      <c r="AX49" s="184"/>
      <c r="AY49" s="122"/>
      <c r="AZ49" s="122"/>
      <c r="BA49" s="122"/>
      <c r="BB49" s="122"/>
      <c r="BC49" s="122"/>
    </row>
    <row r="50" spans="2:55" ht="65.25" customHeight="1" thickBot="1">
      <c r="B50" s="420" t="s">
        <v>217</v>
      </c>
      <c r="C50" s="421"/>
      <c r="D50" s="421"/>
      <c r="E50" s="421"/>
      <c r="F50" s="421"/>
      <c r="G50" s="421"/>
      <c r="H50" s="421"/>
      <c r="I50" s="421"/>
      <c r="J50" s="421"/>
      <c r="K50" s="421"/>
      <c r="L50" s="421"/>
      <c r="M50" s="421"/>
      <c r="N50" s="421"/>
      <c r="O50" s="421"/>
      <c r="P50" s="421"/>
      <c r="Q50" s="421"/>
      <c r="R50" s="421"/>
      <c r="S50" s="421"/>
      <c r="T50" s="421"/>
      <c r="U50" s="421"/>
      <c r="V50" s="422"/>
      <c r="W50" s="423">
        <f>IF(W44="","",MIN(W44,W46))</f>
        <v>0</v>
      </c>
      <c r="X50" s="423"/>
      <c r="Y50" s="423"/>
      <c r="Z50" s="423"/>
      <c r="AA50" s="423"/>
      <c r="AB50" s="423"/>
      <c r="AC50" s="423"/>
      <c r="AD50" s="423"/>
      <c r="AE50" s="423"/>
      <c r="AF50" s="423"/>
      <c r="AG50" s="423"/>
      <c r="AH50" s="423"/>
      <c r="AI50" s="423"/>
      <c r="AJ50" s="423"/>
      <c r="AK50" s="423"/>
      <c r="AL50" s="424" t="s">
        <v>0</v>
      </c>
      <c r="AM50" s="425"/>
      <c r="AN50" s="185"/>
      <c r="AO50" s="186"/>
      <c r="AP50" s="186"/>
      <c r="AQ50" s="186"/>
      <c r="AR50" s="186"/>
      <c r="AS50" s="186"/>
      <c r="AT50" s="186"/>
      <c r="AU50" s="186"/>
      <c r="AV50" s="186"/>
      <c r="AW50" s="410"/>
      <c r="AX50" s="410"/>
      <c r="AY50" s="187"/>
      <c r="AZ50" s="187"/>
      <c r="BA50" s="187"/>
      <c r="BB50" s="187"/>
      <c r="BC50" s="187"/>
    </row>
    <row r="51" spans="2:55" ht="29.5" customHeight="1">
      <c r="B51" s="23"/>
      <c r="C51" s="23"/>
      <c r="D51" s="23"/>
      <c r="E51" s="23"/>
      <c r="F51" s="23"/>
      <c r="G51" s="23"/>
      <c r="H51" s="23"/>
      <c r="I51" s="23"/>
      <c r="J51" s="23"/>
      <c r="K51" s="23"/>
      <c r="L51" s="23"/>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21"/>
      <c r="AP51" s="24"/>
      <c r="AQ51" s="189"/>
      <c r="AR51" s="189"/>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Vpuanm1/JV8XYbR3DwjuC8APjyV4g0zv4mft0HO+JV/1jUCshxOB/VPOaxMmphACUAaIYZd/HkUaaTAG7wMvoQ==" saltValue="P3YidrzAKs6XPm9wdeTgRg==" spinCount="100000" sheet="1" objects="1" scenarios="1"/>
  <mergeCells count="90">
    <mergeCell ref="B46:V46"/>
    <mergeCell ref="W46:AK46"/>
    <mergeCell ref="AL46:AM46"/>
    <mergeCell ref="AW46:AX46"/>
    <mergeCell ref="A3:BC3"/>
    <mergeCell ref="B6:L6"/>
    <mergeCell ref="N6:V6"/>
    <mergeCell ref="B8:L8"/>
    <mergeCell ref="N8:O8"/>
    <mergeCell ref="P8:T8"/>
    <mergeCell ref="W8:X8"/>
    <mergeCell ref="Y8:AC8"/>
    <mergeCell ref="AF8:AG8"/>
    <mergeCell ref="AH8:AL8"/>
    <mergeCell ref="AO8:AP8"/>
    <mergeCell ref="AQ8:AU8"/>
    <mergeCell ref="AV8:AW8"/>
    <mergeCell ref="BD15:BI15"/>
    <mergeCell ref="B10:L10"/>
    <mergeCell ref="N10:V10"/>
    <mergeCell ref="B12:L12"/>
    <mergeCell ref="N12:V12"/>
    <mergeCell ref="B14:L14"/>
    <mergeCell ref="N14:Q14"/>
    <mergeCell ref="U14:AA14"/>
    <mergeCell ref="AB14:AE14"/>
    <mergeCell ref="AI14:AR14"/>
    <mergeCell ref="AS14:AV14"/>
    <mergeCell ref="B24:V24"/>
    <mergeCell ref="W24:AM24"/>
    <mergeCell ref="B25:V25"/>
    <mergeCell ref="W25:X25"/>
    <mergeCell ref="Y25:AK25"/>
    <mergeCell ref="AL25:AM25"/>
    <mergeCell ref="AL30:AM30"/>
    <mergeCell ref="W36:X36"/>
    <mergeCell ref="Y36:AK36"/>
    <mergeCell ref="AL36:AM36"/>
    <mergeCell ref="AL37:AM37"/>
    <mergeCell ref="B37:V37"/>
    <mergeCell ref="W37:X37"/>
    <mergeCell ref="Y37:AK37"/>
    <mergeCell ref="B36:V36"/>
    <mergeCell ref="B29:V29"/>
    <mergeCell ref="W29:X29"/>
    <mergeCell ref="Y29:AK29"/>
    <mergeCell ref="B26:V26"/>
    <mergeCell ref="W26:X26"/>
    <mergeCell ref="Y26:AK26"/>
    <mergeCell ref="AL26:AM26"/>
    <mergeCell ref="B28:V28"/>
    <mergeCell ref="W28:X28"/>
    <mergeCell ref="Y28:AK28"/>
    <mergeCell ref="AL28:AM28"/>
    <mergeCell ref="B27:V27"/>
    <mergeCell ref="W27:X27"/>
    <mergeCell ref="Y27:AK27"/>
    <mergeCell ref="AL27:AM27"/>
    <mergeCell ref="AW50:AX50"/>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W44:AX44"/>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s>
  <phoneticPr fontId="2"/>
  <conditionalFormatting sqref="N6:V6">
    <cfRule type="expression" dxfId="125" priority="33">
      <formula>$N$6=""</formula>
    </cfRule>
  </conditionalFormatting>
  <conditionalFormatting sqref="P8:T8 Y8:AC8 AH8:AL8 AQ8:AU8">
    <cfRule type="expression" dxfId="124" priority="32">
      <formula>AND($P$8="",$Y$8="",$AH$8="",$AQ$8="")</formula>
    </cfRule>
  </conditionalFormatting>
  <conditionalFormatting sqref="N14:Q14">
    <cfRule type="expression" dxfId="123" priority="31">
      <formula>$N$14=""</formula>
    </cfRule>
  </conditionalFormatting>
  <conditionalFormatting sqref="N10:V10">
    <cfRule type="expression" dxfId="122" priority="12">
      <formula>$N$10=""</formula>
    </cfRule>
  </conditionalFormatting>
  <conditionalFormatting sqref="Y25:AK25">
    <cfRule type="expression" dxfId="121" priority="11" stopIfTrue="1">
      <formula>$AQ$25="☑"</formula>
    </cfRule>
  </conditionalFormatting>
  <conditionalFormatting sqref="W46:AK46">
    <cfRule type="expression" dxfId="120" priority="4">
      <formula>$W$46=""</formula>
    </cfRule>
  </conditionalFormatting>
  <conditionalFormatting sqref="AS14:AV14">
    <cfRule type="expression" dxfId="119" priority="2">
      <formula>$AS$14=""</formula>
    </cfRule>
  </conditionalFormatting>
  <conditionalFormatting sqref="AB14:AE14">
    <cfRule type="expression" dxfId="118" priority="1">
      <formula>$AB$14=""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AV6" sqref="AV6:AW6"/>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192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20" t="str">
        <f>'様式第8｜完了実績報告書'!$BR$2</f>
        <v>事業番号</v>
      </c>
      <c r="AW1" s="391">
        <f>'様式第8｜完了実績報告書'!$CA$2</f>
        <v>0</v>
      </c>
      <c r="AX1" s="391"/>
      <c r="AY1" s="391"/>
      <c r="AZ1" s="391"/>
      <c r="BA1" s="391"/>
      <c r="BB1" s="391"/>
      <c r="BC1" s="51"/>
    </row>
    <row r="2" spans="1:71" s="1" customFormat="1" ht="18.75" customHeight="1">
      <c r="A2" s="2"/>
      <c r="B2" s="2"/>
      <c r="AN2" s="121"/>
      <c r="AV2" s="220" t="str">
        <f>'様式第8｜完了実績報告書'!$BZ$3</f>
        <v>補助事業者名</v>
      </c>
      <c r="AW2" s="391">
        <f>'様式第8｜完了実績報告書'!$BD$15</f>
        <v>0</v>
      </c>
      <c r="AX2" s="391"/>
      <c r="AY2" s="391"/>
      <c r="AZ2" s="391"/>
      <c r="BA2" s="391"/>
      <c r="BB2" s="391"/>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685" t="s">
        <v>55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268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40"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9" t="s">
        <v>111</v>
      </c>
      <c r="AV6" s="695"/>
      <c r="AW6" s="695"/>
      <c r="AX6" s="24" t="s">
        <v>110</v>
      </c>
      <c r="AY6" s="695"/>
      <c r="AZ6" s="695"/>
      <c r="BA6" s="410" t="s">
        <v>109</v>
      </c>
      <c r="BB6" s="410"/>
      <c r="BC6" s="410"/>
    </row>
    <row r="7" spans="1:71" ht="21" customHeight="1">
      <c r="A7" s="223"/>
      <c r="B7" s="224"/>
      <c r="C7" s="214" t="s">
        <v>161</v>
      </c>
      <c r="D7" s="26"/>
      <c r="E7" s="26"/>
      <c r="F7" s="26"/>
      <c r="G7" s="221"/>
      <c r="H7" s="222"/>
      <c r="I7" s="214" t="s">
        <v>222</v>
      </c>
      <c r="J7" s="26"/>
      <c r="K7" s="4"/>
      <c r="L7" s="191"/>
      <c r="M7" s="191"/>
      <c r="AC7" s="191"/>
      <c r="AD7" s="191"/>
      <c r="AE7" s="191"/>
      <c r="AF7" s="191"/>
      <c r="AG7" s="191"/>
      <c r="AH7" s="191"/>
      <c r="AI7" s="191"/>
      <c r="AJ7" s="191"/>
      <c r="AT7" s="720" t="s">
        <v>138</v>
      </c>
      <c r="AU7" s="720"/>
      <c r="AV7" s="720"/>
      <c r="AW7" s="720"/>
      <c r="AX7" s="720"/>
      <c r="AY7" s="720"/>
      <c r="AZ7" s="720"/>
      <c r="BA7" s="720"/>
      <c r="BB7" s="720"/>
      <c r="BC7" s="720"/>
    </row>
    <row r="8" spans="1:71" ht="23.25" customHeight="1" thickBot="1">
      <c r="A8" s="44"/>
      <c r="B8" s="34"/>
      <c r="C8" s="34"/>
      <c r="D8" s="34"/>
      <c r="E8" s="34"/>
      <c r="F8" s="4"/>
      <c r="G8" s="4"/>
      <c r="H8" s="4"/>
      <c r="I8" s="4"/>
      <c r="J8" s="4"/>
      <c r="K8" s="4"/>
      <c r="L8" s="4"/>
      <c r="M8" s="696" t="str">
        <f>IF(COUNTIF(AM10:AN27,"err")&gt;0,"グレードと一致しない番号があります。登録番号を確認して下さい。","")</f>
        <v/>
      </c>
      <c r="N8" s="696"/>
      <c r="O8" s="696"/>
      <c r="P8" s="696"/>
      <c r="Q8" s="696"/>
      <c r="R8" s="696"/>
      <c r="S8" s="696"/>
      <c r="T8" s="696"/>
      <c r="U8" s="696"/>
      <c r="V8" s="696"/>
      <c r="W8" s="696"/>
      <c r="X8" s="696"/>
      <c r="Y8" s="696"/>
      <c r="Z8" s="696"/>
      <c r="AA8" s="696"/>
      <c r="AB8" s="696"/>
      <c r="AC8" s="696"/>
      <c r="AD8" s="696"/>
      <c r="AE8" s="696"/>
      <c r="AF8" s="696"/>
      <c r="AG8" s="696"/>
      <c r="AH8" s="696"/>
      <c r="AI8" s="696"/>
      <c r="AJ8" s="696"/>
      <c r="AK8" s="696"/>
      <c r="AL8" s="696"/>
      <c r="AM8" s="696"/>
      <c r="AN8" s="696"/>
      <c r="AO8" s="696"/>
      <c r="AP8" s="696"/>
      <c r="AQ8" s="696"/>
      <c r="AR8" s="696"/>
      <c r="AS8" s="696"/>
      <c r="AT8" s="721"/>
      <c r="AU8" s="721"/>
      <c r="AV8" s="721"/>
      <c r="AW8" s="721"/>
      <c r="AX8" s="721"/>
      <c r="AY8" s="721"/>
      <c r="AZ8" s="721"/>
      <c r="BA8" s="721"/>
      <c r="BB8" s="721"/>
      <c r="BC8" s="721"/>
      <c r="BP8" s="711" t="s">
        <v>100</v>
      </c>
      <c r="BQ8" s="711"/>
      <c r="BR8" s="711" t="s">
        <v>101</v>
      </c>
      <c r="BS8" s="711" t="s">
        <v>102</v>
      </c>
    </row>
    <row r="9" spans="1:71" ht="46.5" customHeight="1" thickBot="1">
      <c r="A9" s="643" t="s">
        <v>16</v>
      </c>
      <c r="B9" s="644"/>
      <c r="C9" s="686" t="s">
        <v>51</v>
      </c>
      <c r="D9" s="687"/>
      <c r="E9" s="690"/>
      <c r="F9" s="686" t="s">
        <v>11</v>
      </c>
      <c r="G9" s="687"/>
      <c r="H9" s="688"/>
      <c r="I9" s="689" t="s">
        <v>4</v>
      </c>
      <c r="J9" s="687"/>
      <c r="K9" s="687"/>
      <c r="L9" s="688"/>
      <c r="M9" s="689" t="s">
        <v>239</v>
      </c>
      <c r="N9" s="687"/>
      <c r="O9" s="687"/>
      <c r="P9" s="687"/>
      <c r="Q9" s="687"/>
      <c r="R9" s="688"/>
      <c r="S9" s="689" t="s">
        <v>10</v>
      </c>
      <c r="T9" s="687"/>
      <c r="U9" s="687"/>
      <c r="V9" s="687"/>
      <c r="W9" s="687"/>
      <c r="X9" s="687"/>
      <c r="Y9" s="687"/>
      <c r="Z9" s="688"/>
      <c r="AA9" s="689" t="s">
        <v>2</v>
      </c>
      <c r="AB9" s="687"/>
      <c r="AC9" s="687"/>
      <c r="AD9" s="687"/>
      <c r="AE9" s="687"/>
      <c r="AF9" s="687"/>
      <c r="AG9" s="687"/>
      <c r="AH9" s="687"/>
      <c r="AI9" s="687"/>
      <c r="AJ9" s="687"/>
      <c r="AK9" s="687"/>
      <c r="AL9" s="688"/>
      <c r="AM9" s="693" t="s">
        <v>78</v>
      </c>
      <c r="AN9" s="694"/>
      <c r="AO9" s="717" t="s">
        <v>17</v>
      </c>
      <c r="AP9" s="718"/>
      <c r="AQ9" s="719"/>
      <c r="AR9" s="691" t="s">
        <v>150</v>
      </c>
      <c r="AS9" s="692"/>
      <c r="AT9" s="712" t="s">
        <v>18</v>
      </c>
      <c r="AU9" s="713"/>
      <c r="AV9" s="714"/>
      <c r="AW9" s="712" t="s">
        <v>79</v>
      </c>
      <c r="AX9" s="713"/>
      <c r="AY9" s="714"/>
      <c r="AZ9" s="689" t="s">
        <v>151</v>
      </c>
      <c r="BA9" s="715"/>
      <c r="BB9" s="715"/>
      <c r="BC9" s="716"/>
      <c r="BO9" s="169" t="s">
        <v>58</v>
      </c>
      <c r="BP9" s="152" t="s">
        <v>56</v>
      </c>
      <c r="BQ9" s="152" t="s">
        <v>57</v>
      </c>
      <c r="BR9" s="711"/>
      <c r="BS9" s="711"/>
    </row>
    <row r="10" spans="1:71" s="20" customFormat="1" ht="34.5" customHeight="1" thickTop="1">
      <c r="A10" s="648" t="s">
        <v>83</v>
      </c>
      <c r="B10" s="649"/>
      <c r="C10" s="654"/>
      <c r="D10" s="655"/>
      <c r="E10" s="655"/>
      <c r="F10" s="705" t="s">
        <v>80</v>
      </c>
      <c r="G10" s="706"/>
      <c r="H10" s="707"/>
      <c r="I10" s="697"/>
      <c r="J10" s="698"/>
      <c r="K10" s="698"/>
      <c r="L10" s="699"/>
      <c r="M10" s="697"/>
      <c r="N10" s="698"/>
      <c r="O10" s="698"/>
      <c r="P10" s="698"/>
      <c r="Q10" s="698"/>
      <c r="R10" s="699"/>
      <c r="S10" s="708"/>
      <c r="T10" s="709"/>
      <c r="U10" s="709"/>
      <c r="V10" s="709"/>
      <c r="W10" s="709"/>
      <c r="X10" s="709"/>
      <c r="Y10" s="709"/>
      <c r="Z10" s="710"/>
      <c r="AA10" s="708"/>
      <c r="AB10" s="709"/>
      <c r="AC10" s="709"/>
      <c r="AD10" s="709"/>
      <c r="AE10" s="709"/>
      <c r="AF10" s="709"/>
      <c r="AG10" s="709"/>
      <c r="AH10" s="709"/>
      <c r="AI10" s="709"/>
      <c r="AJ10" s="709"/>
      <c r="AK10" s="709"/>
      <c r="AL10" s="710"/>
      <c r="AM10" s="661" t="str">
        <f t="shared" ref="AM10:AM15" si="0">IF(M10="","",IF(AND(LEFT(M10,1)&amp;RIGHT(M10,1)&lt;&gt;"D1",LEFT(M10,1)&amp;RIGHT(M10,1)&lt;&gt;"D2",LEFT(M10,1)&amp;RIGHT(M10,1)&lt;&gt;"D3",LEFT(M10,1)&amp;RIGHT(M10,1)&lt;&gt;"D4"),"err",LEFT(M10,1)&amp;RIGHT(M10,1)))</f>
        <v/>
      </c>
      <c r="AN10" s="662"/>
      <c r="AO10" s="700"/>
      <c r="AP10" s="701"/>
      <c r="AQ10" s="702"/>
      <c r="AR10" s="703"/>
      <c r="AS10" s="704"/>
      <c r="AT10" s="724" t="str">
        <f t="shared" ref="AT10:AT27" si="1">IF(AND(AO10&lt;&gt;"",AR10&lt;&gt;""),ROUNDDOWN(((AR10/AO10)/1000),1),"")</f>
        <v/>
      </c>
      <c r="AU10" s="725"/>
      <c r="AV10" s="726"/>
      <c r="AW10" s="623" t="str">
        <f>IF(AT10="","",SUM(AT10:AV11))</f>
        <v/>
      </c>
      <c r="AX10" s="624"/>
      <c r="AY10" s="625"/>
      <c r="AZ10" s="722"/>
      <c r="BA10" s="723"/>
      <c r="BB10" s="723"/>
      <c r="BC10" s="203" t="s">
        <v>81</v>
      </c>
      <c r="BO10" s="170" t="s">
        <v>59</v>
      </c>
      <c r="BP10" s="151">
        <v>6000</v>
      </c>
      <c r="BQ10" s="151">
        <v>5000</v>
      </c>
      <c r="BR10" s="151">
        <v>7000</v>
      </c>
      <c r="BS10" s="151">
        <v>7500</v>
      </c>
    </row>
    <row r="11" spans="1:71" s="20" customFormat="1" ht="35.15" customHeight="1">
      <c r="A11" s="650"/>
      <c r="B11" s="651"/>
      <c r="C11" s="569"/>
      <c r="D11" s="570"/>
      <c r="E11" s="570"/>
      <c r="F11" s="591" t="s">
        <v>82</v>
      </c>
      <c r="G11" s="592"/>
      <c r="H11" s="593"/>
      <c r="I11" s="594"/>
      <c r="J11" s="595"/>
      <c r="K11" s="595"/>
      <c r="L11" s="596"/>
      <c r="M11" s="594"/>
      <c r="N11" s="595"/>
      <c r="O11" s="595"/>
      <c r="P11" s="595"/>
      <c r="Q11" s="595"/>
      <c r="R11" s="596"/>
      <c r="S11" s="610"/>
      <c r="T11" s="611"/>
      <c r="U11" s="611"/>
      <c r="V11" s="611"/>
      <c r="W11" s="611"/>
      <c r="X11" s="611"/>
      <c r="Y11" s="611"/>
      <c r="Z11" s="612"/>
      <c r="AA11" s="610"/>
      <c r="AB11" s="611"/>
      <c r="AC11" s="611"/>
      <c r="AD11" s="611"/>
      <c r="AE11" s="611"/>
      <c r="AF11" s="611"/>
      <c r="AG11" s="611"/>
      <c r="AH11" s="611"/>
      <c r="AI11" s="611"/>
      <c r="AJ11" s="611"/>
      <c r="AK11" s="611"/>
      <c r="AL11" s="612"/>
      <c r="AM11" s="656" t="str">
        <f t="shared" si="0"/>
        <v/>
      </c>
      <c r="AN11" s="657"/>
      <c r="AO11" s="672"/>
      <c r="AP11" s="673"/>
      <c r="AQ11" s="674"/>
      <c r="AR11" s="680"/>
      <c r="AS11" s="681"/>
      <c r="AT11" s="682" t="str">
        <f t="shared" si="1"/>
        <v/>
      </c>
      <c r="AU11" s="683"/>
      <c r="AV11" s="684"/>
      <c r="AW11" s="607"/>
      <c r="AX11" s="608"/>
      <c r="AY11" s="609"/>
      <c r="AZ11" s="616"/>
      <c r="BA11" s="617"/>
      <c r="BB11" s="617"/>
      <c r="BC11" s="204" t="s">
        <v>81</v>
      </c>
      <c r="BO11" s="170" t="s">
        <v>60</v>
      </c>
      <c r="BP11" s="151">
        <v>5000</v>
      </c>
      <c r="BQ11" s="151">
        <v>4000</v>
      </c>
      <c r="BR11" s="151">
        <v>6000</v>
      </c>
      <c r="BS11" s="151">
        <v>6500</v>
      </c>
    </row>
    <row r="12" spans="1:71" s="20" customFormat="1" ht="35.15" customHeight="1">
      <c r="A12" s="650"/>
      <c r="B12" s="651"/>
      <c r="C12" s="567"/>
      <c r="D12" s="568"/>
      <c r="E12" s="568"/>
      <c r="F12" s="585" t="s">
        <v>80</v>
      </c>
      <c r="G12" s="586"/>
      <c r="H12" s="587"/>
      <c r="I12" s="588"/>
      <c r="J12" s="589"/>
      <c r="K12" s="589"/>
      <c r="L12" s="590"/>
      <c r="M12" s="588"/>
      <c r="N12" s="589"/>
      <c r="O12" s="589"/>
      <c r="P12" s="589"/>
      <c r="Q12" s="589"/>
      <c r="R12" s="590"/>
      <c r="S12" s="658"/>
      <c r="T12" s="659"/>
      <c r="U12" s="659"/>
      <c r="V12" s="659"/>
      <c r="W12" s="659"/>
      <c r="X12" s="659"/>
      <c r="Y12" s="659"/>
      <c r="Z12" s="660"/>
      <c r="AA12" s="658"/>
      <c r="AB12" s="659"/>
      <c r="AC12" s="659"/>
      <c r="AD12" s="659"/>
      <c r="AE12" s="659"/>
      <c r="AF12" s="659"/>
      <c r="AG12" s="659"/>
      <c r="AH12" s="659"/>
      <c r="AI12" s="659"/>
      <c r="AJ12" s="659"/>
      <c r="AK12" s="659"/>
      <c r="AL12" s="660"/>
      <c r="AM12" s="663" t="str">
        <f t="shared" si="0"/>
        <v/>
      </c>
      <c r="AN12" s="664"/>
      <c r="AO12" s="645"/>
      <c r="AP12" s="646"/>
      <c r="AQ12" s="647"/>
      <c r="AR12" s="667"/>
      <c r="AS12" s="668"/>
      <c r="AT12" s="620" t="str">
        <f t="shared" si="1"/>
        <v/>
      </c>
      <c r="AU12" s="621"/>
      <c r="AV12" s="622"/>
      <c r="AW12" s="597" t="str">
        <f>IF(AT12="","",SUM(AT12:AV13))</f>
        <v/>
      </c>
      <c r="AX12" s="598"/>
      <c r="AY12" s="599"/>
      <c r="AZ12" s="603"/>
      <c r="BA12" s="604"/>
      <c r="BB12" s="604"/>
      <c r="BC12" s="205" t="s">
        <v>81</v>
      </c>
      <c r="BO12" s="170" t="s">
        <v>61</v>
      </c>
      <c r="BP12" s="151">
        <v>4000</v>
      </c>
      <c r="BQ12" s="151">
        <v>3000</v>
      </c>
      <c r="BR12" s="151">
        <v>5000</v>
      </c>
      <c r="BS12" s="151">
        <v>5500</v>
      </c>
    </row>
    <row r="13" spans="1:71" s="20" customFormat="1" ht="35.15" customHeight="1">
      <c r="A13" s="650"/>
      <c r="B13" s="651"/>
      <c r="C13" s="569"/>
      <c r="D13" s="570"/>
      <c r="E13" s="570"/>
      <c r="F13" s="591" t="s">
        <v>82</v>
      </c>
      <c r="G13" s="592"/>
      <c r="H13" s="593"/>
      <c r="I13" s="594"/>
      <c r="J13" s="595"/>
      <c r="K13" s="595"/>
      <c r="L13" s="596"/>
      <c r="M13" s="594"/>
      <c r="N13" s="595"/>
      <c r="O13" s="595"/>
      <c r="P13" s="595"/>
      <c r="Q13" s="595"/>
      <c r="R13" s="596"/>
      <c r="S13" s="610"/>
      <c r="T13" s="611"/>
      <c r="U13" s="611"/>
      <c r="V13" s="611"/>
      <c r="W13" s="611"/>
      <c r="X13" s="611"/>
      <c r="Y13" s="611"/>
      <c r="Z13" s="612"/>
      <c r="AA13" s="610"/>
      <c r="AB13" s="611"/>
      <c r="AC13" s="611"/>
      <c r="AD13" s="611"/>
      <c r="AE13" s="611"/>
      <c r="AF13" s="611"/>
      <c r="AG13" s="611"/>
      <c r="AH13" s="611"/>
      <c r="AI13" s="611"/>
      <c r="AJ13" s="611"/>
      <c r="AK13" s="611"/>
      <c r="AL13" s="612"/>
      <c r="AM13" s="656" t="str">
        <f t="shared" si="0"/>
        <v/>
      </c>
      <c r="AN13" s="657"/>
      <c r="AO13" s="672"/>
      <c r="AP13" s="673"/>
      <c r="AQ13" s="674"/>
      <c r="AR13" s="680"/>
      <c r="AS13" s="681"/>
      <c r="AT13" s="682" t="str">
        <f t="shared" si="1"/>
        <v/>
      </c>
      <c r="AU13" s="683"/>
      <c r="AV13" s="684"/>
      <c r="AW13" s="607"/>
      <c r="AX13" s="608"/>
      <c r="AY13" s="609"/>
      <c r="AZ13" s="616"/>
      <c r="BA13" s="617"/>
      <c r="BB13" s="617"/>
      <c r="BC13" s="204" t="s">
        <v>81</v>
      </c>
      <c r="BO13" s="170" t="s">
        <v>62</v>
      </c>
      <c r="BP13" s="151">
        <v>3000</v>
      </c>
      <c r="BQ13" s="151">
        <v>2000</v>
      </c>
      <c r="BR13" s="151"/>
      <c r="BS13" s="151"/>
    </row>
    <row r="14" spans="1:71" s="20" customFormat="1" ht="35.15" customHeight="1">
      <c r="A14" s="650"/>
      <c r="B14" s="651"/>
      <c r="C14" s="567"/>
      <c r="D14" s="568"/>
      <c r="E14" s="568"/>
      <c r="F14" s="585" t="s">
        <v>80</v>
      </c>
      <c r="G14" s="586"/>
      <c r="H14" s="587"/>
      <c r="I14" s="588"/>
      <c r="J14" s="589"/>
      <c r="K14" s="589"/>
      <c r="L14" s="590"/>
      <c r="M14" s="588"/>
      <c r="N14" s="589"/>
      <c r="O14" s="589"/>
      <c r="P14" s="589"/>
      <c r="Q14" s="589"/>
      <c r="R14" s="590"/>
      <c r="S14" s="658"/>
      <c r="T14" s="659"/>
      <c r="U14" s="659"/>
      <c r="V14" s="659"/>
      <c r="W14" s="659"/>
      <c r="X14" s="659"/>
      <c r="Y14" s="659"/>
      <c r="Z14" s="660"/>
      <c r="AA14" s="658"/>
      <c r="AB14" s="659"/>
      <c r="AC14" s="659"/>
      <c r="AD14" s="659"/>
      <c r="AE14" s="659"/>
      <c r="AF14" s="659"/>
      <c r="AG14" s="659"/>
      <c r="AH14" s="659"/>
      <c r="AI14" s="659"/>
      <c r="AJ14" s="659"/>
      <c r="AK14" s="659"/>
      <c r="AL14" s="660"/>
      <c r="AM14" s="663" t="str">
        <f t="shared" si="0"/>
        <v/>
      </c>
      <c r="AN14" s="664"/>
      <c r="AO14" s="645"/>
      <c r="AP14" s="646"/>
      <c r="AQ14" s="647"/>
      <c r="AR14" s="667"/>
      <c r="AS14" s="668"/>
      <c r="AT14" s="620" t="str">
        <f t="shared" si="1"/>
        <v/>
      </c>
      <c r="AU14" s="621"/>
      <c r="AV14" s="622"/>
      <c r="AW14" s="597" t="str">
        <f>IF(AT14="","",SUM(AT14:AV15))</f>
        <v/>
      </c>
      <c r="AX14" s="598"/>
      <c r="AY14" s="599"/>
      <c r="AZ14" s="603"/>
      <c r="BA14" s="604"/>
      <c r="BB14" s="604"/>
      <c r="BC14" s="206" t="s">
        <v>81</v>
      </c>
    </row>
    <row r="15" spans="1:71" s="20" customFormat="1" ht="35.15" customHeight="1">
      <c r="A15" s="652"/>
      <c r="B15" s="653"/>
      <c r="C15" s="569"/>
      <c r="D15" s="570"/>
      <c r="E15" s="570"/>
      <c r="F15" s="591" t="s">
        <v>82</v>
      </c>
      <c r="G15" s="592"/>
      <c r="H15" s="593"/>
      <c r="I15" s="594"/>
      <c r="J15" s="595"/>
      <c r="K15" s="595"/>
      <c r="L15" s="596"/>
      <c r="M15" s="594"/>
      <c r="N15" s="595"/>
      <c r="O15" s="595"/>
      <c r="P15" s="595"/>
      <c r="Q15" s="595"/>
      <c r="R15" s="596"/>
      <c r="S15" s="610"/>
      <c r="T15" s="611"/>
      <c r="U15" s="611"/>
      <c r="V15" s="611"/>
      <c r="W15" s="611"/>
      <c r="X15" s="611"/>
      <c r="Y15" s="611"/>
      <c r="Z15" s="612"/>
      <c r="AA15" s="610"/>
      <c r="AB15" s="611"/>
      <c r="AC15" s="611"/>
      <c r="AD15" s="611"/>
      <c r="AE15" s="611"/>
      <c r="AF15" s="611"/>
      <c r="AG15" s="611"/>
      <c r="AH15" s="611"/>
      <c r="AI15" s="611"/>
      <c r="AJ15" s="611"/>
      <c r="AK15" s="611"/>
      <c r="AL15" s="612"/>
      <c r="AM15" s="656" t="str">
        <f t="shared" si="0"/>
        <v/>
      </c>
      <c r="AN15" s="657"/>
      <c r="AO15" s="672"/>
      <c r="AP15" s="673"/>
      <c r="AQ15" s="674"/>
      <c r="AR15" s="680"/>
      <c r="AS15" s="681"/>
      <c r="AT15" s="682" t="str">
        <f t="shared" si="1"/>
        <v/>
      </c>
      <c r="AU15" s="683"/>
      <c r="AV15" s="684"/>
      <c r="AW15" s="607"/>
      <c r="AX15" s="608"/>
      <c r="AY15" s="609"/>
      <c r="AZ15" s="616"/>
      <c r="BA15" s="617"/>
      <c r="BB15" s="617"/>
      <c r="BC15" s="207" t="s">
        <v>81</v>
      </c>
    </row>
    <row r="16" spans="1:71" s="20" customFormat="1" ht="35.15" customHeight="1">
      <c r="A16" s="573" t="s">
        <v>84</v>
      </c>
      <c r="B16" s="574"/>
      <c r="C16" s="567"/>
      <c r="D16" s="568"/>
      <c r="E16" s="568"/>
      <c r="F16" s="585" t="s">
        <v>80</v>
      </c>
      <c r="G16" s="586"/>
      <c r="H16" s="587"/>
      <c r="I16" s="588"/>
      <c r="J16" s="589"/>
      <c r="K16" s="589"/>
      <c r="L16" s="590"/>
      <c r="M16" s="588"/>
      <c r="N16" s="589"/>
      <c r="O16" s="589"/>
      <c r="P16" s="589"/>
      <c r="Q16" s="589"/>
      <c r="R16" s="590"/>
      <c r="S16" s="658"/>
      <c r="T16" s="659"/>
      <c r="U16" s="659"/>
      <c r="V16" s="659"/>
      <c r="W16" s="659"/>
      <c r="X16" s="659"/>
      <c r="Y16" s="659"/>
      <c r="Z16" s="660"/>
      <c r="AA16" s="658"/>
      <c r="AB16" s="659"/>
      <c r="AC16" s="659"/>
      <c r="AD16" s="659"/>
      <c r="AE16" s="659"/>
      <c r="AF16" s="659"/>
      <c r="AG16" s="659"/>
      <c r="AH16" s="659"/>
      <c r="AI16" s="659"/>
      <c r="AJ16" s="659"/>
      <c r="AK16" s="659"/>
      <c r="AL16" s="660"/>
      <c r="AM16" s="663" t="str">
        <f>IF(M16="","",IF(AND(LEFT(M16,1)&amp;RIGHT(M16,1)&lt;&gt;"D1",LEFT(M16,1)&amp;RIGHT(M16,1)&lt;&gt;"D2",LEFT(M16,1)&amp;RIGHT(M16,1)&lt;&gt;"D3"),"err",LEFT(M16,1)&amp;RIGHT(M16,1)))</f>
        <v/>
      </c>
      <c r="AN16" s="664"/>
      <c r="AO16" s="645"/>
      <c r="AP16" s="646"/>
      <c r="AQ16" s="647"/>
      <c r="AR16" s="667"/>
      <c r="AS16" s="668"/>
      <c r="AT16" s="620" t="str">
        <f t="shared" si="1"/>
        <v/>
      </c>
      <c r="AU16" s="621"/>
      <c r="AV16" s="622"/>
      <c r="AW16" s="597" t="str">
        <f>IF(AT16="","",SUM(AT16:AV17))</f>
        <v/>
      </c>
      <c r="AX16" s="598"/>
      <c r="AY16" s="599"/>
      <c r="AZ16" s="603"/>
      <c r="BA16" s="604"/>
      <c r="BB16" s="604"/>
      <c r="BC16" s="205" t="s">
        <v>81</v>
      </c>
    </row>
    <row r="17" spans="1:55" s="20" customFormat="1" ht="34.5" customHeight="1">
      <c r="A17" s="575"/>
      <c r="B17" s="576"/>
      <c r="C17" s="569"/>
      <c r="D17" s="570"/>
      <c r="E17" s="570"/>
      <c r="F17" s="591" t="s">
        <v>82</v>
      </c>
      <c r="G17" s="592"/>
      <c r="H17" s="593"/>
      <c r="I17" s="594"/>
      <c r="J17" s="595"/>
      <c r="K17" s="595"/>
      <c r="L17" s="596"/>
      <c r="M17" s="594"/>
      <c r="N17" s="595"/>
      <c r="O17" s="595"/>
      <c r="P17" s="595"/>
      <c r="Q17" s="595"/>
      <c r="R17" s="596"/>
      <c r="S17" s="610"/>
      <c r="T17" s="611"/>
      <c r="U17" s="611"/>
      <c r="V17" s="611"/>
      <c r="W17" s="611"/>
      <c r="X17" s="611"/>
      <c r="Y17" s="611"/>
      <c r="Z17" s="612"/>
      <c r="AA17" s="610"/>
      <c r="AB17" s="611"/>
      <c r="AC17" s="611"/>
      <c r="AD17" s="611"/>
      <c r="AE17" s="611"/>
      <c r="AF17" s="611"/>
      <c r="AG17" s="611"/>
      <c r="AH17" s="611"/>
      <c r="AI17" s="611"/>
      <c r="AJ17" s="611"/>
      <c r="AK17" s="611"/>
      <c r="AL17" s="612"/>
      <c r="AM17" s="656" t="str">
        <f t="shared" ref="AM17:AM27" si="2">IF(M17="","",IF(AND(LEFT(M17,1)&amp;RIGHT(M17,1)&lt;&gt;"D1",LEFT(M17,1)&amp;RIGHT(M17,1)&lt;&gt;"D2",LEFT(M17,1)&amp;RIGHT(M17,1)&lt;&gt;"D3"),"err",LEFT(M17,1)&amp;RIGHT(M17,1)))</f>
        <v/>
      </c>
      <c r="AN17" s="657"/>
      <c r="AO17" s="672"/>
      <c r="AP17" s="673"/>
      <c r="AQ17" s="674"/>
      <c r="AR17" s="680"/>
      <c r="AS17" s="681"/>
      <c r="AT17" s="682" t="str">
        <f t="shared" si="1"/>
        <v/>
      </c>
      <c r="AU17" s="683"/>
      <c r="AV17" s="684"/>
      <c r="AW17" s="607"/>
      <c r="AX17" s="608"/>
      <c r="AY17" s="609"/>
      <c r="AZ17" s="616"/>
      <c r="BA17" s="617"/>
      <c r="BB17" s="617"/>
      <c r="BC17" s="204" t="s">
        <v>81</v>
      </c>
    </row>
    <row r="18" spans="1:55" s="20" customFormat="1" ht="35.15" customHeight="1">
      <c r="A18" s="575"/>
      <c r="B18" s="576"/>
      <c r="C18" s="567"/>
      <c r="D18" s="568"/>
      <c r="E18" s="568"/>
      <c r="F18" s="585" t="s">
        <v>80</v>
      </c>
      <c r="G18" s="586"/>
      <c r="H18" s="587"/>
      <c r="I18" s="588"/>
      <c r="J18" s="589"/>
      <c r="K18" s="589"/>
      <c r="L18" s="590"/>
      <c r="M18" s="588"/>
      <c r="N18" s="589"/>
      <c r="O18" s="589"/>
      <c r="P18" s="589"/>
      <c r="Q18" s="589"/>
      <c r="R18" s="590"/>
      <c r="S18" s="658"/>
      <c r="T18" s="659"/>
      <c r="U18" s="659"/>
      <c r="V18" s="659"/>
      <c r="W18" s="659"/>
      <c r="X18" s="659"/>
      <c r="Y18" s="659"/>
      <c r="Z18" s="660"/>
      <c r="AA18" s="658"/>
      <c r="AB18" s="659"/>
      <c r="AC18" s="659"/>
      <c r="AD18" s="659"/>
      <c r="AE18" s="659"/>
      <c r="AF18" s="659"/>
      <c r="AG18" s="659"/>
      <c r="AH18" s="659"/>
      <c r="AI18" s="659"/>
      <c r="AJ18" s="659"/>
      <c r="AK18" s="659"/>
      <c r="AL18" s="660"/>
      <c r="AM18" s="663" t="str">
        <f t="shared" si="2"/>
        <v/>
      </c>
      <c r="AN18" s="664"/>
      <c r="AO18" s="645"/>
      <c r="AP18" s="646"/>
      <c r="AQ18" s="647"/>
      <c r="AR18" s="667"/>
      <c r="AS18" s="668"/>
      <c r="AT18" s="620" t="str">
        <f t="shared" si="1"/>
        <v/>
      </c>
      <c r="AU18" s="621"/>
      <c r="AV18" s="622"/>
      <c r="AW18" s="597" t="str">
        <f>IF(AT18="","",SUM(AT18:AV19))</f>
        <v/>
      </c>
      <c r="AX18" s="598"/>
      <c r="AY18" s="599"/>
      <c r="AZ18" s="603"/>
      <c r="BA18" s="604"/>
      <c r="BB18" s="604"/>
      <c r="BC18" s="205" t="s">
        <v>81</v>
      </c>
    </row>
    <row r="19" spans="1:55" s="20" customFormat="1" ht="35.15" customHeight="1">
      <c r="A19" s="575"/>
      <c r="B19" s="576"/>
      <c r="C19" s="569"/>
      <c r="D19" s="570"/>
      <c r="E19" s="570"/>
      <c r="F19" s="591" t="s">
        <v>82</v>
      </c>
      <c r="G19" s="592"/>
      <c r="H19" s="593"/>
      <c r="I19" s="594"/>
      <c r="J19" s="595"/>
      <c r="K19" s="595"/>
      <c r="L19" s="596"/>
      <c r="M19" s="594"/>
      <c r="N19" s="595"/>
      <c r="O19" s="595"/>
      <c r="P19" s="595"/>
      <c r="Q19" s="595"/>
      <c r="R19" s="596"/>
      <c r="S19" s="610"/>
      <c r="T19" s="611"/>
      <c r="U19" s="611"/>
      <c r="V19" s="611"/>
      <c r="W19" s="611"/>
      <c r="X19" s="611"/>
      <c r="Y19" s="611"/>
      <c r="Z19" s="612"/>
      <c r="AA19" s="610"/>
      <c r="AB19" s="611"/>
      <c r="AC19" s="611"/>
      <c r="AD19" s="611"/>
      <c r="AE19" s="611"/>
      <c r="AF19" s="611"/>
      <c r="AG19" s="611"/>
      <c r="AH19" s="611"/>
      <c r="AI19" s="611"/>
      <c r="AJ19" s="611"/>
      <c r="AK19" s="611"/>
      <c r="AL19" s="612"/>
      <c r="AM19" s="656" t="str">
        <f t="shared" si="2"/>
        <v/>
      </c>
      <c r="AN19" s="657"/>
      <c r="AO19" s="672"/>
      <c r="AP19" s="673"/>
      <c r="AQ19" s="674"/>
      <c r="AR19" s="680"/>
      <c r="AS19" s="681"/>
      <c r="AT19" s="682" t="str">
        <f t="shared" si="1"/>
        <v/>
      </c>
      <c r="AU19" s="683"/>
      <c r="AV19" s="684"/>
      <c r="AW19" s="607"/>
      <c r="AX19" s="608"/>
      <c r="AY19" s="609"/>
      <c r="AZ19" s="616"/>
      <c r="BA19" s="617"/>
      <c r="BB19" s="617"/>
      <c r="BC19" s="204" t="s">
        <v>81</v>
      </c>
    </row>
    <row r="20" spans="1:55" s="20" customFormat="1" ht="35.15" customHeight="1">
      <c r="A20" s="575"/>
      <c r="B20" s="576"/>
      <c r="C20" s="567"/>
      <c r="D20" s="568"/>
      <c r="E20" s="568"/>
      <c r="F20" s="585" t="s">
        <v>80</v>
      </c>
      <c r="G20" s="586"/>
      <c r="H20" s="587"/>
      <c r="I20" s="588"/>
      <c r="J20" s="589"/>
      <c r="K20" s="589"/>
      <c r="L20" s="590"/>
      <c r="M20" s="588"/>
      <c r="N20" s="589"/>
      <c r="O20" s="589"/>
      <c r="P20" s="589"/>
      <c r="Q20" s="589"/>
      <c r="R20" s="590"/>
      <c r="S20" s="658"/>
      <c r="T20" s="659"/>
      <c r="U20" s="659"/>
      <c r="V20" s="659"/>
      <c r="W20" s="659"/>
      <c r="X20" s="659"/>
      <c r="Y20" s="659"/>
      <c r="Z20" s="660"/>
      <c r="AA20" s="658"/>
      <c r="AB20" s="659"/>
      <c r="AC20" s="659"/>
      <c r="AD20" s="659"/>
      <c r="AE20" s="659"/>
      <c r="AF20" s="659"/>
      <c r="AG20" s="659"/>
      <c r="AH20" s="659"/>
      <c r="AI20" s="659"/>
      <c r="AJ20" s="659"/>
      <c r="AK20" s="659"/>
      <c r="AL20" s="660"/>
      <c r="AM20" s="663" t="str">
        <f t="shared" si="2"/>
        <v/>
      </c>
      <c r="AN20" s="664"/>
      <c r="AO20" s="645"/>
      <c r="AP20" s="646"/>
      <c r="AQ20" s="647"/>
      <c r="AR20" s="667"/>
      <c r="AS20" s="668"/>
      <c r="AT20" s="620" t="str">
        <f t="shared" si="1"/>
        <v/>
      </c>
      <c r="AU20" s="621"/>
      <c r="AV20" s="622"/>
      <c r="AW20" s="597" t="str">
        <f>IF(AT20="","",SUM(AT20:AV21))</f>
        <v/>
      </c>
      <c r="AX20" s="598"/>
      <c r="AY20" s="599"/>
      <c r="AZ20" s="603"/>
      <c r="BA20" s="604"/>
      <c r="BB20" s="604"/>
      <c r="BC20" s="206" t="s">
        <v>81</v>
      </c>
    </row>
    <row r="21" spans="1:55" s="20" customFormat="1" ht="35.15" customHeight="1">
      <c r="A21" s="665"/>
      <c r="B21" s="666"/>
      <c r="C21" s="569"/>
      <c r="D21" s="570"/>
      <c r="E21" s="570"/>
      <c r="F21" s="591" t="s">
        <v>82</v>
      </c>
      <c r="G21" s="592"/>
      <c r="H21" s="593"/>
      <c r="I21" s="594"/>
      <c r="J21" s="595"/>
      <c r="K21" s="595"/>
      <c r="L21" s="596"/>
      <c r="M21" s="594"/>
      <c r="N21" s="595"/>
      <c r="O21" s="595"/>
      <c r="P21" s="595"/>
      <c r="Q21" s="595"/>
      <c r="R21" s="596"/>
      <c r="S21" s="610"/>
      <c r="T21" s="611"/>
      <c r="U21" s="611"/>
      <c r="V21" s="611"/>
      <c r="W21" s="611"/>
      <c r="X21" s="611"/>
      <c r="Y21" s="611"/>
      <c r="Z21" s="612"/>
      <c r="AA21" s="610"/>
      <c r="AB21" s="611"/>
      <c r="AC21" s="611"/>
      <c r="AD21" s="611"/>
      <c r="AE21" s="611"/>
      <c r="AF21" s="611"/>
      <c r="AG21" s="611"/>
      <c r="AH21" s="611"/>
      <c r="AI21" s="611"/>
      <c r="AJ21" s="611"/>
      <c r="AK21" s="611"/>
      <c r="AL21" s="612"/>
      <c r="AM21" s="656" t="str">
        <f t="shared" si="2"/>
        <v/>
      </c>
      <c r="AN21" s="657"/>
      <c r="AO21" s="672"/>
      <c r="AP21" s="673"/>
      <c r="AQ21" s="674"/>
      <c r="AR21" s="680"/>
      <c r="AS21" s="681"/>
      <c r="AT21" s="682" t="str">
        <f t="shared" si="1"/>
        <v/>
      </c>
      <c r="AU21" s="683"/>
      <c r="AV21" s="684"/>
      <c r="AW21" s="607"/>
      <c r="AX21" s="608"/>
      <c r="AY21" s="609"/>
      <c r="AZ21" s="616"/>
      <c r="BA21" s="617"/>
      <c r="BB21" s="617"/>
      <c r="BC21" s="204" t="s">
        <v>81</v>
      </c>
    </row>
    <row r="22" spans="1:55" s="20" customFormat="1" ht="35.15" customHeight="1">
      <c r="A22" s="573" t="s">
        <v>85</v>
      </c>
      <c r="B22" s="574"/>
      <c r="C22" s="567"/>
      <c r="D22" s="568"/>
      <c r="E22" s="568"/>
      <c r="F22" s="585" t="s">
        <v>80</v>
      </c>
      <c r="G22" s="586"/>
      <c r="H22" s="587"/>
      <c r="I22" s="588"/>
      <c r="J22" s="589"/>
      <c r="K22" s="589"/>
      <c r="L22" s="590"/>
      <c r="M22" s="588"/>
      <c r="N22" s="589"/>
      <c r="O22" s="589"/>
      <c r="P22" s="589"/>
      <c r="Q22" s="589"/>
      <c r="R22" s="590"/>
      <c r="S22" s="658"/>
      <c r="T22" s="659"/>
      <c r="U22" s="659"/>
      <c r="V22" s="659"/>
      <c r="W22" s="659"/>
      <c r="X22" s="659"/>
      <c r="Y22" s="659"/>
      <c r="Z22" s="660"/>
      <c r="AA22" s="658"/>
      <c r="AB22" s="659"/>
      <c r="AC22" s="659"/>
      <c r="AD22" s="659"/>
      <c r="AE22" s="659"/>
      <c r="AF22" s="659"/>
      <c r="AG22" s="659"/>
      <c r="AH22" s="659"/>
      <c r="AI22" s="659"/>
      <c r="AJ22" s="659"/>
      <c r="AK22" s="659"/>
      <c r="AL22" s="660"/>
      <c r="AM22" s="663" t="str">
        <f t="shared" si="2"/>
        <v/>
      </c>
      <c r="AN22" s="664"/>
      <c r="AO22" s="645"/>
      <c r="AP22" s="646"/>
      <c r="AQ22" s="647"/>
      <c r="AR22" s="667"/>
      <c r="AS22" s="668"/>
      <c r="AT22" s="620" t="str">
        <f t="shared" si="1"/>
        <v/>
      </c>
      <c r="AU22" s="621"/>
      <c r="AV22" s="622"/>
      <c r="AW22" s="597" t="str">
        <f>IF(AT22="","",SUM(AT22:AV23))</f>
        <v/>
      </c>
      <c r="AX22" s="598"/>
      <c r="AY22" s="599"/>
      <c r="AZ22" s="603"/>
      <c r="BA22" s="604"/>
      <c r="BB22" s="604"/>
      <c r="BC22" s="206" t="s">
        <v>81</v>
      </c>
    </row>
    <row r="23" spans="1:55" s="20" customFormat="1" ht="35.15" customHeight="1">
      <c r="A23" s="575"/>
      <c r="B23" s="576"/>
      <c r="C23" s="569"/>
      <c r="D23" s="570"/>
      <c r="E23" s="570"/>
      <c r="F23" s="591" t="s">
        <v>82</v>
      </c>
      <c r="G23" s="592"/>
      <c r="H23" s="593"/>
      <c r="I23" s="594"/>
      <c r="J23" s="595"/>
      <c r="K23" s="595"/>
      <c r="L23" s="596"/>
      <c r="M23" s="594"/>
      <c r="N23" s="595"/>
      <c r="O23" s="595"/>
      <c r="P23" s="595"/>
      <c r="Q23" s="595"/>
      <c r="R23" s="596"/>
      <c r="S23" s="610"/>
      <c r="T23" s="611"/>
      <c r="U23" s="611"/>
      <c r="V23" s="611"/>
      <c r="W23" s="611"/>
      <c r="X23" s="611"/>
      <c r="Y23" s="611"/>
      <c r="Z23" s="612"/>
      <c r="AA23" s="610"/>
      <c r="AB23" s="611"/>
      <c r="AC23" s="611"/>
      <c r="AD23" s="611"/>
      <c r="AE23" s="611"/>
      <c r="AF23" s="611"/>
      <c r="AG23" s="611"/>
      <c r="AH23" s="611"/>
      <c r="AI23" s="611"/>
      <c r="AJ23" s="611"/>
      <c r="AK23" s="611"/>
      <c r="AL23" s="612"/>
      <c r="AM23" s="656" t="str">
        <f t="shared" si="2"/>
        <v/>
      </c>
      <c r="AN23" s="657"/>
      <c r="AO23" s="672"/>
      <c r="AP23" s="673"/>
      <c r="AQ23" s="674"/>
      <c r="AR23" s="680"/>
      <c r="AS23" s="681"/>
      <c r="AT23" s="682" t="str">
        <f t="shared" si="1"/>
        <v/>
      </c>
      <c r="AU23" s="683"/>
      <c r="AV23" s="684"/>
      <c r="AW23" s="607"/>
      <c r="AX23" s="608"/>
      <c r="AY23" s="609"/>
      <c r="AZ23" s="616"/>
      <c r="BA23" s="617"/>
      <c r="BB23" s="617"/>
      <c r="BC23" s="204" t="s">
        <v>81</v>
      </c>
    </row>
    <row r="24" spans="1:55" s="20" customFormat="1" ht="34.5" customHeight="1">
      <c r="A24" s="575"/>
      <c r="B24" s="576"/>
      <c r="C24" s="567"/>
      <c r="D24" s="568"/>
      <c r="E24" s="568"/>
      <c r="F24" s="585" t="s">
        <v>80</v>
      </c>
      <c r="G24" s="586"/>
      <c r="H24" s="587"/>
      <c r="I24" s="588"/>
      <c r="J24" s="589"/>
      <c r="K24" s="589"/>
      <c r="L24" s="590"/>
      <c r="M24" s="588"/>
      <c r="N24" s="589"/>
      <c r="O24" s="589"/>
      <c r="P24" s="589"/>
      <c r="Q24" s="589"/>
      <c r="R24" s="590"/>
      <c r="S24" s="658"/>
      <c r="T24" s="659"/>
      <c r="U24" s="659"/>
      <c r="V24" s="659"/>
      <c r="W24" s="659"/>
      <c r="X24" s="659"/>
      <c r="Y24" s="659"/>
      <c r="Z24" s="660"/>
      <c r="AA24" s="658"/>
      <c r="AB24" s="659"/>
      <c r="AC24" s="659"/>
      <c r="AD24" s="659"/>
      <c r="AE24" s="659"/>
      <c r="AF24" s="659"/>
      <c r="AG24" s="659"/>
      <c r="AH24" s="659"/>
      <c r="AI24" s="659"/>
      <c r="AJ24" s="659"/>
      <c r="AK24" s="659"/>
      <c r="AL24" s="660"/>
      <c r="AM24" s="663" t="str">
        <f t="shared" si="2"/>
        <v/>
      </c>
      <c r="AN24" s="664"/>
      <c r="AO24" s="645"/>
      <c r="AP24" s="646"/>
      <c r="AQ24" s="647"/>
      <c r="AR24" s="667"/>
      <c r="AS24" s="668"/>
      <c r="AT24" s="620" t="str">
        <f t="shared" si="1"/>
        <v/>
      </c>
      <c r="AU24" s="621"/>
      <c r="AV24" s="622"/>
      <c r="AW24" s="597" t="str">
        <f>IF(AT24="","",SUM(AT24:AV25))</f>
        <v/>
      </c>
      <c r="AX24" s="598"/>
      <c r="AY24" s="599"/>
      <c r="AZ24" s="603"/>
      <c r="BA24" s="604"/>
      <c r="BB24" s="604"/>
      <c r="BC24" s="205" t="s">
        <v>81</v>
      </c>
    </row>
    <row r="25" spans="1:55" s="20" customFormat="1" ht="35.15" customHeight="1">
      <c r="A25" s="575"/>
      <c r="B25" s="576"/>
      <c r="C25" s="569"/>
      <c r="D25" s="570"/>
      <c r="E25" s="570"/>
      <c r="F25" s="591" t="s">
        <v>82</v>
      </c>
      <c r="G25" s="592"/>
      <c r="H25" s="593"/>
      <c r="I25" s="594"/>
      <c r="J25" s="595"/>
      <c r="K25" s="595"/>
      <c r="L25" s="596"/>
      <c r="M25" s="594"/>
      <c r="N25" s="595"/>
      <c r="O25" s="595"/>
      <c r="P25" s="595"/>
      <c r="Q25" s="595"/>
      <c r="R25" s="596"/>
      <c r="S25" s="610"/>
      <c r="T25" s="611"/>
      <c r="U25" s="611"/>
      <c r="V25" s="611"/>
      <c r="W25" s="611"/>
      <c r="X25" s="611"/>
      <c r="Y25" s="611"/>
      <c r="Z25" s="612"/>
      <c r="AA25" s="610"/>
      <c r="AB25" s="611"/>
      <c r="AC25" s="611"/>
      <c r="AD25" s="611"/>
      <c r="AE25" s="611"/>
      <c r="AF25" s="611"/>
      <c r="AG25" s="611"/>
      <c r="AH25" s="611"/>
      <c r="AI25" s="611"/>
      <c r="AJ25" s="611"/>
      <c r="AK25" s="611"/>
      <c r="AL25" s="612"/>
      <c r="AM25" s="656" t="str">
        <f t="shared" si="2"/>
        <v/>
      </c>
      <c r="AN25" s="657"/>
      <c r="AO25" s="672"/>
      <c r="AP25" s="673"/>
      <c r="AQ25" s="674"/>
      <c r="AR25" s="680"/>
      <c r="AS25" s="681"/>
      <c r="AT25" s="682" t="str">
        <f t="shared" si="1"/>
        <v/>
      </c>
      <c r="AU25" s="683"/>
      <c r="AV25" s="684"/>
      <c r="AW25" s="607"/>
      <c r="AX25" s="608"/>
      <c r="AY25" s="609"/>
      <c r="AZ25" s="616"/>
      <c r="BA25" s="617"/>
      <c r="BB25" s="617"/>
      <c r="BC25" s="204" t="s">
        <v>81</v>
      </c>
    </row>
    <row r="26" spans="1:55" s="20" customFormat="1" ht="35.15" customHeight="1">
      <c r="A26" s="575"/>
      <c r="B26" s="576"/>
      <c r="C26" s="567"/>
      <c r="D26" s="568"/>
      <c r="E26" s="568"/>
      <c r="F26" s="585" t="s">
        <v>80</v>
      </c>
      <c r="G26" s="586"/>
      <c r="H26" s="587"/>
      <c r="I26" s="588"/>
      <c r="J26" s="589"/>
      <c r="K26" s="589"/>
      <c r="L26" s="590"/>
      <c r="M26" s="588"/>
      <c r="N26" s="589"/>
      <c r="O26" s="589"/>
      <c r="P26" s="589"/>
      <c r="Q26" s="589"/>
      <c r="R26" s="590"/>
      <c r="S26" s="658"/>
      <c r="T26" s="659"/>
      <c r="U26" s="659"/>
      <c r="V26" s="659"/>
      <c r="W26" s="659"/>
      <c r="X26" s="659"/>
      <c r="Y26" s="659"/>
      <c r="Z26" s="660"/>
      <c r="AA26" s="658"/>
      <c r="AB26" s="659"/>
      <c r="AC26" s="659"/>
      <c r="AD26" s="659"/>
      <c r="AE26" s="659"/>
      <c r="AF26" s="659"/>
      <c r="AG26" s="659"/>
      <c r="AH26" s="659"/>
      <c r="AI26" s="659"/>
      <c r="AJ26" s="659"/>
      <c r="AK26" s="659"/>
      <c r="AL26" s="660"/>
      <c r="AM26" s="663" t="str">
        <f t="shared" si="2"/>
        <v/>
      </c>
      <c r="AN26" s="664"/>
      <c r="AO26" s="645"/>
      <c r="AP26" s="646"/>
      <c r="AQ26" s="647"/>
      <c r="AR26" s="667"/>
      <c r="AS26" s="668"/>
      <c r="AT26" s="620" t="str">
        <f t="shared" si="1"/>
        <v/>
      </c>
      <c r="AU26" s="621"/>
      <c r="AV26" s="622"/>
      <c r="AW26" s="597" t="str">
        <f>IF(AT26="","",SUM(AT26:AV27))</f>
        <v/>
      </c>
      <c r="AX26" s="598"/>
      <c r="AY26" s="599"/>
      <c r="AZ26" s="603"/>
      <c r="BA26" s="604"/>
      <c r="BB26" s="604"/>
      <c r="BC26" s="206" t="s">
        <v>81</v>
      </c>
    </row>
    <row r="27" spans="1:55" s="20" customFormat="1" ht="35.15" customHeight="1" thickBot="1">
      <c r="A27" s="577"/>
      <c r="B27" s="578"/>
      <c r="C27" s="571"/>
      <c r="D27" s="572"/>
      <c r="E27" s="572"/>
      <c r="F27" s="579" t="s">
        <v>82</v>
      </c>
      <c r="G27" s="580"/>
      <c r="H27" s="581"/>
      <c r="I27" s="582"/>
      <c r="J27" s="583"/>
      <c r="K27" s="583"/>
      <c r="L27" s="584"/>
      <c r="M27" s="582"/>
      <c r="N27" s="583"/>
      <c r="O27" s="583"/>
      <c r="P27" s="583"/>
      <c r="Q27" s="583"/>
      <c r="R27" s="584"/>
      <c r="S27" s="675"/>
      <c r="T27" s="676"/>
      <c r="U27" s="676"/>
      <c r="V27" s="676"/>
      <c r="W27" s="676"/>
      <c r="X27" s="676"/>
      <c r="Y27" s="676"/>
      <c r="Z27" s="677"/>
      <c r="AA27" s="675"/>
      <c r="AB27" s="676"/>
      <c r="AC27" s="676"/>
      <c r="AD27" s="676"/>
      <c r="AE27" s="676"/>
      <c r="AF27" s="676"/>
      <c r="AG27" s="676"/>
      <c r="AH27" s="676"/>
      <c r="AI27" s="676"/>
      <c r="AJ27" s="676"/>
      <c r="AK27" s="676"/>
      <c r="AL27" s="677"/>
      <c r="AM27" s="678" t="str">
        <f t="shared" si="2"/>
        <v/>
      </c>
      <c r="AN27" s="679"/>
      <c r="AO27" s="669"/>
      <c r="AP27" s="670"/>
      <c r="AQ27" s="671"/>
      <c r="AR27" s="618"/>
      <c r="AS27" s="619"/>
      <c r="AT27" s="613" t="str">
        <f t="shared" si="1"/>
        <v/>
      </c>
      <c r="AU27" s="614"/>
      <c r="AV27" s="615"/>
      <c r="AW27" s="600"/>
      <c r="AX27" s="601"/>
      <c r="AY27" s="602"/>
      <c r="AZ27" s="605"/>
      <c r="BA27" s="606"/>
      <c r="BB27" s="606"/>
      <c r="BC27" s="208" t="s">
        <v>81</v>
      </c>
    </row>
    <row r="28" spans="1:55" ht="16.5" customHeight="1">
      <c r="A28" s="630"/>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269</v>
      </c>
    </row>
    <row r="31" spans="1:55" ht="35.15" customHeight="1">
      <c r="A31" s="642" t="s">
        <v>19</v>
      </c>
      <c r="B31" s="642"/>
      <c r="C31" s="642"/>
      <c r="D31" s="642"/>
      <c r="E31" s="642"/>
      <c r="F31" s="642"/>
      <c r="G31" s="552" t="s">
        <v>83</v>
      </c>
      <c r="H31" s="552"/>
      <c r="I31" s="552"/>
      <c r="J31" s="552"/>
      <c r="K31" s="552"/>
      <c r="L31" s="552"/>
      <c r="M31" s="552"/>
      <c r="N31" s="553" t="s">
        <v>6</v>
      </c>
      <c r="O31" s="553"/>
      <c r="P31" s="553"/>
      <c r="Q31" s="553"/>
      <c r="R31" s="553"/>
      <c r="S31" s="553"/>
      <c r="T31" s="554"/>
      <c r="U31" s="555"/>
      <c r="V31" s="555"/>
      <c r="W31" s="555"/>
      <c r="X31" s="555"/>
      <c r="Y31" s="555"/>
      <c r="Z31" s="555"/>
      <c r="AA31" s="555"/>
      <c r="AB31" s="555"/>
      <c r="AC31" s="555"/>
      <c r="AD31" s="555"/>
      <c r="AE31" s="555"/>
      <c r="AF31" s="555"/>
      <c r="AG31" s="555"/>
      <c r="AH31" s="555"/>
      <c r="AI31" s="555"/>
      <c r="AJ31" s="555"/>
      <c r="AK31" s="555"/>
      <c r="AL31" s="555"/>
      <c r="AM31" s="555"/>
      <c r="AN31" s="556"/>
      <c r="AO31" s="553" t="s">
        <v>24</v>
      </c>
      <c r="AP31" s="553"/>
      <c r="AQ31" s="553"/>
      <c r="AR31" s="553"/>
      <c r="AS31" s="553"/>
      <c r="AT31" s="553"/>
      <c r="AU31" s="554"/>
      <c r="AV31" s="555"/>
      <c r="AW31" s="555"/>
      <c r="AX31" s="555"/>
      <c r="AY31" s="555"/>
      <c r="AZ31" s="555"/>
      <c r="BA31" s="555"/>
      <c r="BB31" s="555"/>
      <c r="BC31" s="556"/>
    </row>
    <row r="32" spans="1:55" ht="34.5" customHeight="1">
      <c r="A32" s="642" t="s">
        <v>19</v>
      </c>
      <c r="B32" s="642"/>
      <c r="C32" s="642"/>
      <c r="D32" s="642"/>
      <c r="E32" s="642"/>
      <c r="F32" s="642"/>
      <c r="G32" s="552" t="s">
        <v>84</v>
      </c>
      <c r="H32" s="552"/>
      <c r="I32" s="552"/>
      <c r="J32" s="552"/>
      <c r="K32" s="552"/>
      <c r="L32" s="552"/>
      <c r="M32" s="552"/>
      <c r="N32" s="553" t="s">
        <v>6</v>
      </c>
      <c r="O32" s="553"/>
      <c r="P32" s="553"/>
      <c r="Q32" s="553"/>
      <c r="R32" s="553"/>
      <c r="S32" s="553"/>
      <c r="T32" s="554"/>
      <c r="U32" s="555"/>
      <c r="V32" s="555"/>
      <c r="W32" s="555"/>
      <c r="X32" s="555"/>
      <c r="Y32" s="555"/>
      <c r="Z32" s="555"/>
      <c r="AA32" s="555"/>
      <c r="AB32" s="555"/>
      <c r="AC32" s="555"/>
      <c r="AD32" s="555"/>
      <c r="AE32" s="555"/>
      <c r="AF32" s="555"/>
      <c r="AG32" s="555"/>
      <c r="AH32" s="555"/>
      <c r="AI32" s="555"/>
      <c r="AJ32" s="555"/>
      <c r="AK32" s="555"/>
      <c r="AL32" s="555"/>
      <c r="AM32" s="555"/>
      <c r="AN32" s="556"/>
      <c r="AO32" s="553" t="s">
        <v>24</v>
      </c>
      <c r="AP32" s="553"/>
      <c r="AQ32" s="553"/>
      <c r="AR32" s="553"/>
      <c r="AS32" s="553"/>
      <c r="AT32" s="553"/>
      <c r="AU32" s="554"/>
      <c r="AV32" s="555"/>
      <c r="AW32" s="555"/>
      <c r="AX32" s="555"/>
      <c r="AY32" s="555"/>
      <c r="AZ32" s="555"/>
      <c r="BA32" s="555"/>
      <c r="BB32" s="555"/>
      <c r="BC32" s="556"/>
    </row>
    <row r="33" spans="1:55" ht="35.15" customHeight="1">
      <c r="A33" s="642" t="s">
        <v>19</v>
      </c>
      <c r="B33" s="642"/>
      <c r="C33" s="642"/>
      <c r="D33" s="642"/>
      <c r="E33" s="642"/>
      <c r="F33" s="642"/>
      <c r="G33" s="552" t="s">
        <v>85</v>
      </c>
      <c r="H33" s="552"/>
      <c r="I33" s="552"/>
      <c r="J33" s="552"/>
      <c r="K33" s="552"/>
      <c r="L33" s="552"/>
      <c r="M33" s="552"/>
      <c r="N33" s="553" t="s">
        <v>6</v>
      </c>
      <c r="O33" s="553"/>
      <c r="P33" s="553"/>
      <c r="Q33" s="553"/>
      <c r="R33" s="553"/>
      <c r="S33" s="553"/>
      <c r="T33" s="554"/>
      <c r="U33" s="555"/>
      <c r="V33" s="555"/>
      <c r="W33" s="555"/>
      <c r="X33" s="555"/>
      <c r="Y33" s="555"/>
      <c r="Z33" s="555"/>
      <c r="AA33" s="555"/>
      <c r="AB33" s="555"/>
      <c r="AC33" s="555"/>
      <c r="AD33" s="555"/>
      <c r="AE33" s="555"/>
      <c r="AF33" s="555"/>
      <c r="AG33" s="555"/>
      <c r="AH33" s="555"/>
      <c r="AI33" s="555"/>
      <c r="AJ33" s="555"/>
      <c r="AK33" s="555"/>
      <c r="AL33" s="555"/>
      <c r="AM33" s="555"/>
      <c r="AN33" s="556"/>
      <c r="AO33" s="553" t="s">
        <v>24</v>
      </c>
      <c r="AP33" s="553"/>
      <c r="AQ33" s="553"/>
      <c r="AR33" s="553"/>
      <c r="AS33" s="553"/>
      <c r="AT33" s="553"/>
      <c r="AU33" s="554"/>
      <c r="AV33" s="555"/>
      <c r="AW33" s="555"/>
      <c r="AX33" s="555"/>
      <c r="AY33" s="555"/>
      <c r="AZ33" s="555"/>
      <c r="BA33" s="555"/>
      <c r="BB33" s="555"/>
      <c r="BC33" s="556"/>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114</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643" t="s">
        <v>16</v>
      </c>
      <c r="B37" s="644"/>
      <c r="C37" s="557" t="s">
        <v>51</v>
      </c>
      <c r="D37" s="558"/>
      <c r="E37" s="558"/>
      <c r="F37" s="559"/>
      <c r="G37" s="560" t="s">
        <v>78</v>
      </c>
      <c r="H37" s="561"/>
      <c r="I37" s="561"/>
      <c r="J37" s="561"/>
      <c r="K37" s="562" t="s">
        <v>106</v>
      </c>
      <c r="L37" s="561"/>
      <c r="M37" s="561"/>
      <c r="N37" s="561"/>
      <c r="O37" s="561"/>
      <c r="P37" s="561"/>
      <c r="Q37" s="563"/>
      <c r="R37" s="564" t="s">
        <v>86</v>
      </c>
      <c r="S37" s="565"/>
      <c r="T37" s="561" t="s">
        <v>105</v>
      </c>
      <c r="U37" s="561"/>
      <c r="V37" s="561"/>
      <c r="W37" s="561"/>
      <c r="X37" s="561"/>
      <c r="Y37" s="561"/>
      <c r="Z37" s="566"/>
      <c r="AA37" s="560" t="s">
        <v>115</v>
      </c>
      <c r="AB37" s="561"/>
      <c r="AC37" s="561"/>
      <c r="AD37" s="561"/>
      <c r="AE37" s="561"/>
      <c r="AF37" s="561"/>
      <c r="AG37" s="561"/>
      <c r="AH37" s="561"/>
      <c r="AI37" s="561"/>
      <c r="AJ37" s="561"/>
      <c r="AK37" s="561"/>
      <c r="AL37" s="561"/>
      <c r="AM37" s="561"/>
      <c r="AN37" s="566"/>
      <c r="AO37" s="560" t="s">
        <v>116</v>
      </c>
      <c r="AP37" s="561"/>
      <c r="AQ37" s="561"/>
      <c r="AR37" s="561"/>
      <c r="AS37" s="561"/>
      <c r="AT37" s="561"/>
      <c r="AU37" s="561"/>
      <c r="AV37" s="561"/>
      <c r="AW37" s="561"/>
      <c r="AX37" s="561"/>
      <c r="AY37" s="561"/>
      <c r="AZ37" s="561"/>
      <c r="BA37" s="561"/>
      <c r="BB37" s="561"/>
      <c r="BC37" s="635"/>
    </row>
    <row r="38" spans="1:55" ht="33.75" customHeight="1" thickTop="1">
      <c r="A38" s="626" t="s">
        <v>83</v>
      </c>
      <c r="B38" s="627"/>
      <c r="C38" s="540" t="str">
        <f>IF(C10="","",C10)</f>
        <v/>
      </c>
      <c r="D38" s="541"/>
      <c r="E38" s="541"/>
      <c r="F38" s="542"/>
      <c r="G38" s="543" t="str">
        <f>IF(COUNTIF(AM10:AN11,"err")&gt;0,"",IF(AND(M10="",M11=""),"",IF(AND(M10="",M11&lt;&gt;""),"",IF(AM11="",AM10,("D"&amp;MIN(RIGHT(AM10,1),RIGHT(AM11,1)))))))</f>
        <v/>
      </c>
      <c r="H38" s="544"/>
      <c r="I38" s="544"/>
      <c r="J38" s="544"/>
      <c r="K38" s="545" t="str">
        <f>IF(OR(G38="",AM10=""),"",INDEX(AZ10:AZ11,MATCH(G38,AM10:AM11,0)))</f>
        <v/>
      </c>
      <c r="L38" s="546"/>
      <c r="M38" s="546"/>
      <c r="N38" s="546"/>
      <c r="O38" s="546"/>
      <c r="P38" s="546"/>
      <c r="Q38" s="172" t="s">
        <v>81</v>
      </c>
      <c r="R38" s="547" t="s">
        <v>86</v>
      </c>
      <c r="S38" s="548"/>
      <c r="T38" s="549" t="str">
        <f>IF(G38="","",IF($G$49&lt;=3,VLOOKUP(G38,BO:BP,2,0),VLOOKUP(G38,BO:BQ,3,0)))</f>
        <v/>
      </c>
      <c r="U38" s="549"/>
      <c r="V38" s="549"/>
      <c r="W38" s="549"/>
      <c r="X38" s="549"/>
      <c r="Y38" s="549"/>
      <c r="Z38" s="131" t="s">
        <v>0</v>
      </c>
      <c r="AA38" s="550" t="str">
        <f>IF(K38="","",K38*T38)</f>
        <v/>
      </c>
      <c r="AB38" s="551"/>
      <c r="AC38" s="551"/>
      <c r="AD38" s="551"/>
      <c r="AE38" s="551"/>
      <c r="AF38" s="551"/>
      <c r="AG38" s="551"/>
      <c r="AH38" s="551"/>
      <c r="AI38" s="551"/>
      <c r="AJ38" s="551"/>
      <c r="AK38" s="551"/>
      <c r="AL38" s="551"/>
      <c r="AM38" s="551"/>
      <c r="AN38" s="132" t="s">
        <v>0</v>
      </c>
      <c r="AO38" s="636">
        <f>SUM(AA38:AM40)</f>
        <v>0</v>
      </c>
      <c r="AP38" s="637"/>
      <c r="AQ38" s="637"/>
      <c r="AR38" s="637"/>
      <c r="AS38" s="637"/>
      <c r="AT38" s="637"/>
      <c r="AU38" s="637"/>
      <c r="AV38" s="637"/>
      <c r="AW38" s="637"/>
      <c r="AX38" s="637"/>
      <c r="AY38" s="637"/>
      <c r="AZ38" s="637"/>
      <c r="BA38" s="637"/>
      <c r="BB38" s="637"/>
      <c r="BC38" s="633" t="s">
        <v>0</v>
      </c>
    </row>
    <row r="39" spans="1:55" ht="33.75" customHeight="1">
      <c r="A39" s="508"/>
      <c r="B39" s="509"/>
      <c r="C39" s="486" t="str">
        <f>IF(C12="","",C12)</f>
        <v/>
      </c>
      <c r="D39" s="487"/>
      <c r="E39" s="487"/>
      <c r="F39" s="488"/>
      <c r="G39" s="489" t="str">
        <f>IF(COUNTIF(AM12:AN13,"err")&gt;0,"",IF(AND(M12="",M13=""),"",IF(AND(M12="",M13&lt;&gt;""),"",IF(AM13="",AM12,("D"&amp;MIN(RIGHT(AM12,1),RIGHT(AM13,1)))))))</f>
        <v/>
      </c>
      <c r="H39" s="490"/>
      <c r="I39" s="490"/>
      <c r="J39" s="490"/>
      <c r="K39" s="491" t="str">
        <f>IF(OR(G39="",AM12=""),"",INDEX(AZ12:AZ13,MATCH(G39,AM12:AM13,0)))</f>
        <v/>
      </c>
      <c r="L39" s="492"/>
      <c r="M39" s="492"/>
      <c r="N39" s="492"/>
      <c r="O39" s="492"/>
      <c r="P39" s="492"/>
      <c r="Q39" s="173" t="s">
        <v>81</v>
      </c>
      <c r="R39" s="493" t="s">
        <v>86</v>
      </c>
      <c r="S39" s="494"/>
      <c r="T39" s="495" t="str">
        <f>IF(G39="","",IF($G$49&lt;=3,VLOOKUP(G39,BO:BP,2,0),VLOOKUP(G39,BO:BQ,3,0)))</f>
        <v/>
      </c>
      <c r="U39" s="495"/>
      <c r="V39" s="495"/>
      <c r="W39" s="495"/>
      <c r="X39" s="495"/>
      <c r="Y39" s="495"/>
      <c r="Z39" s="130" t="s">
        <v>0</v>
      </c>
      <c r="AA39" s="501" t="str">
        <f t="shared" ref="AA39:AA46" si="3">IF(K39="","",K39*T39)</f>
        <v/>
      </c>
      <c r="AB39" s="502"/>
      <c r="AC39" s="502"/>
      <c r="AD39" s="502"/>
      <c r="AE39" s="502"/>
      <c r="AF39" s="502"/>
      <c r="AG39" s="502"/>
      <c r="AH39" s="502"/>
      <c r="AI39" s="502"/>
      <c r="AJ39" s="502"/>
      <c r="AK39" s="502"/>
      <c r="AL39" s="502"/>
      <c r="AM39" s="502"/>
      <c r="AN39" s="130" t="s">
        <v>0</v>
      </c>
      <c r="AO39" s="482"/>
      <c r="AP39" s="483"/>
      <c r="AQ39" s="483"/>
      <c r="AR39" s="483"/>
      <c r="AS39" s="483"/>
      <c r="AT39" s="483"/>
      <c r="AU39" s="483"/>
      <c r="AV39" s="483"/>
      <c r="AW39" s="483"/>
      <c r="AX39" s="483"/>
      <c r="AY39" s="483"/>
      <c r="AZ39" s="483"/>
      <c r="BA39" s="483"/>
      <c r="BB39" s="483"/>
      <c r="BC39" s="631"/>
    </row>
    <row r="40" spans="1:55" ht="33.75" customHeight="1">
      <c r="A40" s="628"/>
      <c r="B40" s="629"/>
      <c r="C40" s="533" t="str">
        <f>IF(C14="","",C14)</f>
        <v/>
      </c>
      <c r="D40" s="534"/>
      <c r="E40" s="534"/>
      <c r="F40" s="535"/>
      <c r="G40" s="513" t="str">
        <f>IF(COUNTIF(AM14:AN15,"err")&gt;0,"",IF(AND(M14="",M15=""),"",IF(AND(M14="",M15&lt;&gt;""),"",IF(AM15="",AM14,("D"&amp;MIN(RIGHT(AM14,1),RIGHT(AM15,1)))))))</f>
        <v/>
      </c>
      <c r="H40" s="514"/>
      <c r="I40" s="514"/>
      <c r="J40" s="514"/>
      <c r="K40" s="517" t="str">
        <f>IF(OR(G40="",AM14=""),"",INDEX(AZ14:AZ15,MATCH(G40,AM14:AM15,0)))</f>
        <v/>
      </c>
      <c r="L40" s="518"/>
      <c r="M40" s="518"/>
      <c r="N40" s="518"/>
      <c r="O40" s="518"/>
      <c r="P40" s="518"/>
      <c r="Q40" s="172" t="s">
        <v>81</v>
      </c>
      <c r="R40" s="519" t="s">
        <v>86</v>
      </c>
      <c r="S40" s="520"/>
      <c r="T40" s="536" t="str">
        <f>IF(G40="","",IF($G$49&lt;=3,VLOOKUP(G40,BO:BP,2,0),VLOOKUP(G40,BO:BQ,3,0)))</f>
        <v/>
      </c>
      <c r="U40" s="536"/>
      <c r="V40" s="536"/>
      <c r="W40" s="536"/>
      <c r="X40" s="536"/>
      <c r="Y40" s="536"/>
      <c r="Z40" s="131" t="s">
        <v>0</v>
      </c>
      <c r="AA40" s="531" t="str">
        <f t="shared" si="3"/>
        <v/>
      </c>
      <c r="AB40" s="532"/>
      <c r="AC40" s="532"/>
      <c r="AD40" s="532"/>
      <c r="AE40" s="532"/>
      <c r="AF40" s="532"/>
      <c r="AG40" s="532"/>
      <c r="AH40" s="532"/>
      <c r="AI40" s="532"/>
      <c r="AJ40" s="532"/>
      <c r="AK40" s="532"/>
      <c r="AL40" s="532"/>
      <c r="AM40" s="532"/>
      <c r="AN40" s="134" t="s">
        <v>0</v>
      </c>
      <c r="AO40" s="482"/>
      <c r="AP40" s="483"/>
      <c r="AQ40" s="483"/>
      <c r="AR40" s="483"/>
      <c r="AS40" s="483"/>
      <c r="AT40" s="483"/>
      <c r="AU40" s="483"/>
      <c r="AV40" s="483"/>
      <c r="AW40" s="483"/>
      <c r="AX40" s="483"/>
      <c r="AY40" s="483"/>
      <c r="AZ40" s="483"/>
      <c r="BA40" s="483"/>
      <c r="BB40" s="483"/>
      <c r="BC40" s="631"/>
    </row>
    <row r="41" spans="1:55" ht="33.75" customHeight="1">
      <c r="A41" s="506" t="s">
        <v>84</v>
      </c>
      <c r="B41" s="507"/>
      <c r="C41" s="522" t="str">
        <f>IF(C16="","",C16)</f>
        <v/>
      </c>
      <c r="D41" s="523"/>
      <c r="E41" s="523"/>
      <c r="F41" s="524"/>
      <c r="G41" s="537" t="str">
        <f>IF(COUNTIF(AM16:AN17,"err")&gt;0,"",IF(AND(M16="",M17=""),"",IF(AND(M16="",M17&lt;&gt;""),"",IF(AM17="",AM16,("D"&amp;MIN(RIGHT(AM16,1),RIGHT(AM17,1)))))))</f>
        <v/>
      </c>
      <c r="H41" s="538"/>
      <c r="I41" s="538"/>
      <c r="J41" s="538"/>
      <c r="K41" s="527" t="str">
        <f>IF(OR(G41="",AM16=""),"",INDEX(AZ16:AZ17,MATCH(G41,AM16:AM17,0)))</f>
        <v/>
      </c>
      <c r="L41" s="528"/>
      <c r="M41" s="528"/>
      <c r="N41" s="528"/>
      <c r="O41" s="528"/>
      <c r="P41" s="528"/>
      <c r="Q41" s="174" t="s">
        <v>81</v>
      </c>
      <c r="R41" s="529" t="s">
        <v>86</v>
      </c>
      <c r="S41" s="530"/>
      <c r="T41" s="539" t="str">
        <f>IF(G41="","",VLOOKUP(G41,BO:BR,4,0))</f>
        <v/>
      </c>
      <c r="U41" s="539"/>
      <c r="V41" s="539"/>
      <c r="W41" s="539"/>
      <c r="X41" s="539"/>
      <c r="Y41" s="539"/>
      <c r="Z41" s="128" t="s">
        <v>0</v>
      </c>
      <c r="AA41" s="504" t="str">
        <f t="shared" si="3"/>
        <v/>
      </c>
      <c r="AB41" s="505"/>
      <c r="AC41" s="505"/>
      <c r="AD41" s="505"/>
      <c r="AE41" s="505"/>
      <c r="AF41" s="505"/>
      <c r="AG41" s="505"/>
      <c r="AH41" s="505"/>
      <c r="AI41" s="505"/>
      <c r="AJ41" s="505"/>
      <c r="AK41" s="505"/>
      <c r="AL41" s="505"/>
      <c r="AM41" s="505"/>
      <c r="AN41" s="136" t="s">
        <v>0</v>
      </c>
      <c r="AO41" s="638">
        <f>SUM(AA41:AM43)</f>
        <v>0</v>
      </c>
      <c r="AP41" s="639"/>
      <c r="AQ41" s="639"/>
      <c r="AR41" s="639"/>
      <c r="AS41" s="639"/>
      <c r="AT41" s="639"/>
      <c r="AU41" s="639"/>
      <c r="AV41" s="639"/>
      <c r="AW41" s="639"/>
      <c r="AX41" s="639"/>
      <c r="AY41" s="639"/>
      <c r="AZ41" s="639"/>
      <c r="BA41" s="639"/>
      <c r="BB41" s="639"/>
      <c r="BC41" s="634" t="s">
        <v>0</v>
      </c>
    </row>
    <row r="42" spans="1:55" ht="33.75" customHeight="1">
      <c r="A42" s="508"/>
      <c r="B42" s="509"/>
      <c r="C42" s="486" t="str">
        <f>IF(C18="","",C18)</f>
        <v/>
      </c>
      <c r="D42" s="487"/>
      <c r="E42" s="487"/>
      <c r="F42" s="488"/>
      <c r="G42" s="489" t="str">
        <f>IF(COUNTIF(AM18:AN19,"err")&gt;0,"",IF(AND(M18="",M19=""),"",IF(AND(M18="",M19&lt;&gt;""),"",IF(AM19="",AM18,("D"&amp;MIN(RIGHT(AM18,1),RIGHT(AM19,1)))))))</f>
        <v/>
      </c>
      <c r="H42" s="490"/>
      <c r="I42" s="490"/>
      <c r="J42" s="490"/>
      <c r="K42" s="491" t="str">
        <f>IF(OR(G42="",AM18=""),"",INDEX(AZ18:AZ19,MATCH(G42,AM18:AM19,0)))</f>
        <v/>
      </c>
      <c r="L42" s="492"/>
      <c r="M42" s="492"/>
      <c r="N42" s="492"/>
      <c r="O42" s="492"/>
      <c r="P42" s="492"/>
      <c r="Q42" s="173" t="s">
        <v>81</v>
      </c>
      <c r="R42" s="493" t="s">
        <v>86</v>
      </c>
      <c r="S42" s="494"/>
      <c r="T42" s="495" t="str">
        <f>IF(G42="","",VLOOKUP(G42,BO:BR,4,0))</f>
        <v/>
      </c>
      <c r="U42" s="495"/>
      <c r="V42" s="495"/>
      <c r="W42" s="495"/>
      <c r="X42" s="495"/>
      <c r="Y42" s="495"/>
      <c r="Z42" s="130" t="s">
        <v>0</v>
      </c>
      <c r="AA42" s="501" t="str">
        <f t="shared" si="3"/>
        <v/>
      </c>
      <c r="AB42" s="502"/>
      <c r="AC42" s="502"/>
      <c r="AD42" s="502"/>
      <c r="AE42" s="502"/>
      <c r="AF42" s="502"/>
      <c r="AG42" s="502"/>
      <c r="AH42" s="502"/>
      <c r="AI42" s="502"/>
      <c r="AJ42" s="502"/>
      <c r="AK42" s="502"/>
      <c r="AL42" s="502"/>
      <c r="AM42" s="502"/>
      <c r="AN42" s="130" t="s">
        <v>0</v>
      </c>
      <c r="AO42" s="482"/>
      <c r="AP42" s="483"/>
      <c r="AQ42" s="483"/>
      <c r="AR42" s="483"/>
      <c r="AS42" s="483"/>
      <c r="AT42" s="483"/>
      <c r="AU42" s="483"/>
      <c r="AV42" s="483"/>
      <c r="AW42" s="483"/>
      <c r="AX42" s="483"/>
      <c r="AY42" s="483"/>
      <c r="AZ42" s="483"/>
      <c r="BA42" s="483"/>
      <c r="BB42" s="483"/>
      <c r="BC42" s="631"/>
    </row>
    <row r="43" spans="1:55" ht="33.75" customHeight="1">
      <c r="A43" s="628"/>
      <c r="B43" s="629"/>
      <c r="C43" s="533" t="str">
        <f>IF(C20="","",C20)</f>
        <v/>
      </c>
      <c r="D43" s="534"/>
      <c r="E43" s="534"/>
      <c r="F43" s="535"/>
      <c r="G43" s="640" t="str">
        <f>IF(COUNTIF(AM20:AN21,"err")&gt;0,"",IF(AND(M20="",M21=""),"",IF(AND(M20="",M21&lt;&gt;""),"",IF(AM21="",AM20,("D"&amp;MIN(RIGHT(AM20,1),RIGHT(AM21,1)))))))</f>
        <v/>
      </c>
      <c r="H43" s="641"/>
      <c r="I43" s="641"/>
      <c r="J43" s="641"/>
      <c r="K43" s="517" t="str">
        <f>IF(OR(G43="",AM20=""),"",INDEX(AZ20:AZ21,MATCH(G43,AM20:AM21,0)))</f>
        <v/>
      </c>
      <c r="L43" s="518"/>
      <c r="M43" s="518"/>
      <c r="N43" s="518"/>
      <c r="O43" s="518"/>
      <c r="P43" s="518"/>
      <c r="Q43" s="175" t="s">
        <v>81</v>
      </c>
      <c r="R43" s="519" t="s">
        <v>86</v>
      </c>
      <c r="S43" s="520"/>
      <c r="T43" s="521" t="str">
        <f>IF(G43="","",VLOOKUP(G43,BO:BR,4,0))</f>
        <v/>
      </c>
      <c r="U43" s="521"/>
      <c r="V43" s="521"/>
      <c r="W43" s="521"/>
      <c r="X43" s="521"/>
      <c r="Y43" s="521"/>
      <c r="Z43" s="129" t="s">
        <v>0</v>
      </c>
      <c r="AA43" s="531" t="str">
        <f t="shared" si="3"/>
        <v/>
      </c>
      <c r="AB43" s="532"/>
      <c r="AC43" s="532"/>
      <c r="AD43" s="532"/>
      <c r="AE43" s="532"/>
      <c r="AF43" s="532"/>
      <c r="AG43" s="532"/>
      <c r="AH43" s="532"/>
      <c r="AI43" s="532"/>
      <c r="AJ43" s="532"/>
      <c r="AK43" s="532"/>
      <c r="AL43" s="532"/>
      <c r="AM43" s="532"/>
      <c r="AN43" s="133" t="s">
        <v>0</v>
      </c>
      <c r="AO43" s="484"/>
      <c r="AP43" s="485"/>
      <c r="AQ43" s="485"/>
      <c r="AR43" s="485"/>
      <c r="AS43" s="485"/>
      <c r="AT43" s="485"/>
      <c r="AU43" s="485"/>
      <c r="AV43" s="485"/>
      <c r="AW43" s="485"/>
      <c r="AX43" s="485"/>
      <c r="AY43" s="485"/>
      <c r="AZ43" s="485"/>
      <c r="BA43" s="485"/>
      <c r="BB43" s="485"/>
      <c r="BC43" s="632"/>
    </row>
    <row r="44" spans="1:55" ht="33.75" customHeight="1">
      <c r="A44" s="506" t="s">
        <v>85</v>
      </c>
      <c r="B44" s="507"/>
      <c r="C44" s="522" t="str">
        <f>IF(C22="","",C22)</f>
        <v/>
      </c>
      <c r="D44" s="523"/>
      <c r="E44" s="523"/>
      <c r="F44" s="524"/>
      <c r="G44" s="525" t="str">
        <f>IF(COUNTIF(AM22:AN23,"err")&gt;0,"",IF(AND(M22="",M23=""),"",IF(AND(M22="",M23&lt;&gt;""),"",IF(AM23="",AM22,("D"&amp;MIN(RIGHT(AM22,1),RIGHT(AM23,1)))))))</f>
        <v/>
      </c>
      <c r="H44" s="526"/>
      <c r="I44" s="526"/>
      <c r="J44" s="526"/>
      <c r="K44" s="527" t="str">
        <f>IF(OR(G44="",AM22=""),"",INDEX(AZ22:AZ23,MATCH(G44,AM22:AM23,0)))</f>
        <v/>
      </c>
      <c r="L44" s="528"/>
      <c r="M44" s="528"/>
      <c r="N44" s="528"/>
      <c r="O44" s="528"/>
      <c r="P44" s="528"/>
      <c r="Q44" s="172" t="s">
        <v>81</v>
      </c>
      <c r="R44" s="529" t="s">
        <v>86</v>
      </c>
      <c r="S44" s="530"/>
      <c r="T44" s="503" t="str">
        <f>IF(G44="","",VLOOKUP(G44,BO:BS,5,0))</f>
        <v/>
      </c>
      <c r="U44" s="503"/>
      <c r="V44" s="503"/>
      <c r="W44" s="503"/>
      <c r="X44" s="503"/>
      <c r="Y44" s="503"/>
      <c r="Z44" s="131" t="s">
        <v>0</v>
      </c>
      <c r="AA44" s="504" t="str">
        <f t="shared" si="3"/>
        <v/>
      </c>
      <c r="AB44" s="505"/>
      <c r="AC44" s="505"/>
      <c r="AD44" s="505"/>
      <c r="AE44" s="505"/>
      <c r="AF44" s="505"/>
      <c r="AG44" s="505"/>
      <c r="AH44" s="505"/>
      <c r="AI44" s="505"/>
      <c r="AJ44" s="505"/>
      <c r="AK44" s="505"/>
      <c r="AL44" s="505"/>
      <c r="AM44" s="505"/>
      <c r="AN44" s="135" t="s">
        <v>0</v>
      </c>
      <c r="AO44" s="482">
        <f>SUM(AA44:AM46)</f>
        <v>0</v>
      </c>
      <c r="AP44" s="483"/>
      <c r="AQ44" s="483"/>
      <c r="AR44" s="483"/>
      <c r="AS44" s="483"/>
      <c r="AT44" s="483"/>
      <c r="AU44" s="483"/>
      <c r="AV44" s="483"/>
      <c r="AW44" s="483"/>
      <c r="AX44" s="483"/>
      <c r="AY44" s="483"/>
      <c r="AZ44" s="483"/>
      <c r="BA44" s="483"/>
      <c r="BB44" s="483"/>
      <c r="BC44" s="631" t="s">
        <v>0</v>
      </c>
    </row>
    <row r="45" spans="1:55" ht="33.75" customHeight="1">
      <c r="A45" s="508"/>
      <c r="B45" s="509"/>
      <c r="C45" s="486" t="str">
        <f>IF(C24="","",C24)</f>
        <v/>
      </c>
      <c r="D45" s="487"/>
      <c r="E45" s="487"/>
      <c r="F45" s="488"/>
      <c r="G45" s="489" t="str">
        <f>IF(COUNTIF(AM24:AN25,"err")&gt;0,"",IF(AND(M24="",M25=""),"",IF(AND(M24="",M25&lt;&gt;""),"",IF(AM25="",AM24,("D"&amp;MIN(RIGHT(AM24,1),RIGHT(AM25,1)))))))</f>
        <v/>
      </c>
      <c r="H45" s="490"/>
      <c r="I45" s="490"/>
      <c r="J45" s="490"/>
      <c r="K45" s="491" t="str">
        <f>IF(OR(G45="",AM24=""),"",INDEX(AZ24:AZ25,MATCH(G45,AM24:AM25,0)))</f>
        <v/>
      </c>
      <c r="L45" s="492"/>
      <c r="M45" s="492"/>
      <c r="N45" s="492"/>
      <c r="O45" s="492"/>
      <c r="P45" s="492"/>
      <c r="Q45" s="173" t="s">
        <v>81</v>
      </c>
      <c r="R45" s="493" t="s">
        <v>86</v>
      </c>
      <c r="S45" s="494"/>
      <c r="T45" s="495" t="str">
        <f>IF(G45="","",VLOOKUP(G45,BO:BS,5,0))</f>
        <v/>
      </c>
      <c r="U45" s="495"/>
      <c r="V45" s="495"/>
      <c r="W45" s="495"/>
      <c r="X45" s="495"/>
      <c r="Y45" s="495"/>
      <c r="Z45" s="130" t="s">
        <v>0</v>
      </c>
      <c r="AA45" s="501" t="str">
        <f t="shared" si="3"/>
        <v/>
      </c>
      <c r="AB45" s="502"/>
      <c r="AC45" s="502"/>
      <c r="AD45" s="502"/>
      <c r="AE45" s="502"/>
      <c r="AF45" s="502"/>
      <c r="AG45" s="502"/>
      <c r="AH45" s="502"/>
      <c r="AI45" s="502"/>
      <c r="AJ45" s="502"/>
      <c r="AK45" s="502"/>
      <c r="AL45" s="502"/>
      <c r="AM45" s="502"/>
      <c r="AN45" s="130" t="s">
        <v>0</v>
      </c>
      <c r="AO45" s="482"/>
      <c r="AP45" s="483"/>
      <c r="AQ45" s="483"/>
      <c r="AR45" s="483"/>
      <c r="AS45" s="483"/>
      <c r="AT45" s="483"/>
      <c r="AU45" s="483"/>
      <c r="AV45" s="483"/>
      <c r="AW45" s="483"/>
      <c r="AX45" s="483"/>
      <c r="AY45" s="483"/>
      <c r="AZ45" s="483"/>
      <c r="BA45" s="483"/>
      <c r="BB45" s="483"/>
      <c r="BC45" s="631"/>
    </row>
    <row r="46" spans="1:55" ht="33.75" customHeight="1" thickBot="1">
      <c r="A46" s="508"/>
      <c r="B46" s="509"/>
      <c r="C46" s="510" t="str">
        <f>IF(C26="","",C26)</f>
        <v/>
      </c>
      <c r="D46" s="511"/>
      <c r="E46" s="511"/>
      <c r="F46" s="512"/>
      <c r="G46" s="513" t="str">
        <f>IF(COUNTIF(AM26:AN27,"err")&gt;0,"",IF(AND(M26="",M27=""),"",IF(AND(M26="",M27&lt;&gt;""),"",IF(AM27="",AM26,("D"&amp;MIN(RIGHT(AM26,1),RIGHT(AM27,1)))))))</f>
        <v/>
      </c>
      <c r="H46" s="514"/>
      <c r="I46" s="514"/>
      <c r="J46" s="514"/>
      <c r="K46" s="515" t="str">
        <f>IF(OR(G46="",AM26=""),"",INDEX(AZ26:AZ27,MATCH(G46,AM26:AM27,0)))</f>
        <v/>
      </c>
      <c r="L46" s="516"/>
      <c r="M46" s="516"/>
      <c r="N46" s="516"/>
      <c r="O46" s="516"/>
      <c r="P46" s="516"/>
      <c r="Q46" s="172" t="s">
        <v>81</v>
      </c>
      <c r="R46" s="496" t="s">
        <v>86</v>
      </c>
      <c r="S46" s="497"/>
      <c r="T46" s="498" t="str">
        <f>IF(G46="","",VLOOKUP(G46,BO:BS,5,0))</f>
        <v/>
      </c>
      <c r="U46" s="498"/>
      <c r="V46" s="498"/>
      <c r="W46" s="498"/>
      <c r="X46" s="498"/>
      <c r="Y46" s="498"/>
      <c r="Z46" s="131" t="s">
        <v>0</v>
      </c>
      <c r="AA46" s="499" t="str">
        <f t="shared" si="3"/>
        <v/>
      </c>
      <c r="AB46" s="500"/>
      <c r="AC46" s="500"/>
      <c r="AD46" s="500"/>
      <c r="AE46" s="500"/>
      <c r="AF46" s="500"/>
      <c r="AG46" s="500"/>
      <c r="AH46" s="500"/>
      <c r="AI46" s="500"/>
      <c r="AJ46" s="500"/>
      <c r="AK46" s="500"/>
      <c r="AL46" s="500"/>
      <c r="AM46" s="500"/>
      <c r="AN46" s="134" t="s">
        <v>0</v>
      </c>
      <c r="AO46" s="484"/>
      <c r="AP46" s="485"/>
      <c r="AQ46" s="485"/>
      <c r="AR46" s="485"/>
      <c r="AS46" s="485"/>
      <c r="AT46" s="485"/>
      <c r="AU46" s="485"/>
      <c r="AV46" s="485"/>
      <c r="AW46" s="485"/>
      <c r="AX46" s="485"/>
      <c r="AY46" s="485"/>
      <c r="AZ46" s="485"/>
      <c r="BA46" s="485"/>
      <c r="BB46" s="485"/>
      <c r="BC46" s="632"/>
    </row>
    <row r="47" spans="1:55" ht="33.75" customHeight="1" thickTop="1" thickBot="1">
      <c r="A47" s="474" t="s">
        <v>87</v>
      </c>
      <c r="B47" s="475"/>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6">
        <f>SUM(AO38:BC46)</f>
        <v>0</v>
      </c>
      <c r="AP47" s="477"/>
      <c r="AQ47" s="477"/>
      <c r="AR47" s="477"/>
      <c r="AS47" s="477"/>
      <c r="AT47" s="477"/>
      <c r="AU47" s="477"/>
      <c r="AV47" s="477"/>
      <c r="AW47" s="477"/>
      <c r="AX47" s="477"/>
      <c r="AY47" s="477"/>
      <c r="AZ47" s="477"/>
      <c r="BA47" s="477"/>
      <c r="BB47" s="477"/>
      <c r="BC47" s="168"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478" t="s">
        <v>54</v>
      </c>
      <c r="B49" s="479"/>
      <c r="C49" s="479"/>
      <c r="D49" s="479"/>
      <c r="E49" s="479"/>
      <c r="F49" s="479"/>
      <c r="G49" s="480" t="str">
        <f>IF('定型様式5｜総括表'!N14="","",'定型様式5｜総括表'!N14)</f>
        <v/>
      </c>
      <c r="H49" s="480"/>
      <c r="I49" s="480"/>
      <c r="J49" s="481"/>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5"/>
    </row>
    <row r="150" spans="1:1">
      <c r="A150" s="243">
        <f>SUM(AO47)</f>
        <v>0</v>
      </c>
    </row>
  </sheetData>
  <sheetProtection algorithmName="SHA-512" hashValue="VkxDSR/IES6PsKKwB53jGdaJZrT/URMoufo/l5WH/7nnodUG8txH2RlVnLHoNPXgNh+P9av51s/ibjkgXoQRew==" saltValue="EN3tRzEaqqisWZcVZn402w=="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6"/>
  <conditionalFormatting sqref="M10:R10">
    <cfRule type="expression" dxfId="117" priority="21" stopIfTrue="1">
      <formula>AND($M10&lt;&gt;"",$AM10&lt;&gt;"",$AM10&lt;&gt;"D1",$AM10&lt;&gt;"D2",$AM10&lt;&gt;"D3",$AM10&lt;&gt;"D4")</formula>
    </cfRule>
  </conditionalFormatting>
  <conditionalFormatting sqref="M16:R16">
    <cfRule type="expression" dxfId="116" priority="20" stopIfTrue="1">
      <formula>AND($M16&lt;&gt;"",$AM16&lt;&gt;"",$AM16&lt;&gt;"D1",$AM16&lt;&gt;"D2",$AM16&lt;&gt;"D3")</formula>
    </cfRule>
  </conditionalFormatting>
  <conditionalFormatting sqref="M22:R22">
    <cfRule type="expression" dxfId="115" priority="19" stopIfTrue="1">
      <formula>AND($M22&lt;&gt;"",$AM22&lt;&gt;"",$AM22&lt;&gt;"D1",$AM22&lt;&gt;"D2",$AM22&lt;&gt;"D3")</formula>
    </cfRule>
  </conditionalFormatting>
  <conditionalFormatting sqref="T31">
    <cfRule type="expression" dxfId="114" priority="18" stopIfTrue="1">
      <formula>AND(COUNTIF($I$10:$L$15,"吹込・吹付")&gt;0,$T$31="")</formula>
    </cfRule>
  </conditionalFormatting>
  <conditionalFormatting sqref="T32">
    <cfRule type="expression" dxfId="113" priority="17" stopIfTrue="1">
      <formula>AND(COUNTIF($I$16:$L$21,"吹込・吹付")&gt;0,$T$32="")</formula>
    </cfRule>
  </conditionalFormatting>
  <conditionalFormatting sqref="T33">
    <cfRule type="expression" dxfId="112" priority="16" stopIfTrue="1">
      <formula>AND(COUNTIF($I$22:$L$27,"吹込・吹付")&gt;0,$T$33="")</formula>
    </cfRule>
  </conditionalFormatting>
  <conditionalFormatting sqref="M11:R11">
    <cfRule type="expression" dxfId="111" priority="15">
      <formula>AND($M11&lt;&gt;"",$AM11&lt;&gt;"",$AM11&lt;&gt;"D1",$AM11&lt;&gt;"D2",$AM11&lt;&gt;"D3",$AM11&lt;&gt;"D4")</formula>
    </cfRule>
  </conditionalFormatting>
  <conditionalFormatting sqref="M12:R12">
    <cfRule type="expression" dxfId="110" priority="14">
      <formula>AND($M12&lt;&gt;"",$AM12&lt;&gt;"",$AM12&lt;&gt;"D1",$AM12&lt;&gt;"D2",$AM12&lt;&gt;"D3",$AM12&lt;&gt;"D4")</formula>
    </cfRule>
  </conditionalFormatting>
  <conditionalFormatting sqref="M13:R13">
    <cfRule type="expression" dxfId="109" priority="13">
      <formula>AND($M13&lt;&gt;"",$AM13&lt;&gt;"",$AM13&lt;&gt;"D1",$AM13&lt;&gt;"D2",$AM13&lt;&gt;"D3",$AM13&lt;&gt;"D4")</formula>
    </cfRule>
  </conditionalFormatting>
  <conditionalFormatting sqref="M14:R14">
    <cfRule type="expression" dxfId="108" priority="12">
      <formula>AND($M14&lt;&gt;"",$AM14&lt;&gt;"",$AM14&lt;&gt;"D1",$AM14&lt;&gt;"D2",$AM14&lt;&gt;"D3",$AM14&lt;&gt;"D4")</formula>
    </cfRule>
  </conditionalFormatting>
  <conditionalFormatting sqref="M15:R15">
    <cfRule type="expression" dxfId="107" priority="11">
      <formula>AND($M15&lt;&gt;"",$AM15&lt;&gt;"",$AM15&lt;&gt;"D1",$AM15&lt;&gt;"D2",$AM15&lt;&gt;"D3",$AM15&lt;&gt;"D4")</formula>
    </cfRule>
  </conditionalFormatting>
  <conditionalFormatting sqref="M17:R17">
    <cfRule type="expression" dxfId="106" priority="10">
      <formula>AND($M17&lt;&gt;"",$AM17&lt;&gt;"",$AM17&lt;&gt;"D1",$AM17&lt;&gt;"D2",$AM17&lt;&gt;"D3")</formula>
    </cfRule>
  </conditionalFormatting>
  <conditionalFormatting sqref="M18:R18">
    <cfRule type="expression" dxfId="105" priority="9">
      <formula>AND($M18&lt;&gt;"",$AM18&lt;&gt;"",$AM18&lt;&gt;"D1",$AM18&lt;&gt;"D2",$AM18&lt;&gt;"D3")</formula>
    </cfRule>
  </conditionalFormatting>
  <conditionalFormatting sqref="M19:R19">
    <cfRule type="expression" dxfId="104" priority="8">
      <formula>AND($M19&lt;&gt;"",$AM19&lt;&gt;"",$AM19&lt;&gt;"D1",$AM19&lt;&gt;"D2",$AM19&lt;&gt;"D3")</formula>
    </cfRule>
  </conditionalFormatting>
  <conditionalFormatting sqref="M20:R20">
    <cfRule type="expression" dxfId="103" priority="7">
      <formula>AND($M20&lt;&gt;"",$AM20&lt;&gt;"",$AM20&lt;&gt;"D1",$AM20&lt;&gt;"D2",$AM20&lt;&gt;"D3")</formula>
    </cfRule>
  </conditionalFormatting>
  <conditionalFormatting sqref="M21:R21">
    <cfRule type="expression" dxfId="102" priority="6">
      <formula>AND($M21&lt;&gt;"",$AM21&lt;&gt;"",$AM21&lt;&gt;"D1",$AM21&lt;&gt;"D2",$AM21&lt;&gt;"D3")</formula>
    </cfRule>
  </conditionalFormatting>
  <conditionalFormatting sqref="M23:R23">
    <cfRule type="expression" dxfId="101" priority="5">
      <formula>AND($M23&lt;&gt;"",$AM23&lt;&gt;"",$AM23&lt;&gt;"D1",$AM23&lt;&gt;"D2",$AM23&lt;&gt;"D3")</formula>
    </cfRule>
  </conditionalFormatting>
  <conditionalFormatting sqref="M24:R24">
    <cfRule type="expression" dxfId="100" priority="4">
      <formula>AND($M24&lt;&gt;"",$AM24&lt;&gt;"",$AM24&lt;&gt;"D1",$AM24&lt;&gt;"D2",$AM24&lt;&gt;"D3")</formula>
    </cfRule>
  </conditionalFormatting>
  <conditionalFormatting sqref="M25:R25">
    <cfRule type="expression" dxfId="99" priority="3">
      <formula>AND($M25&lt;&gt;"",$AM25&lt;&gt;"",$AM25&lt;&gt;"D1",$AM25&lt;&gt;"D2",$AM25&lt;&gt;"D3")</formula>
    </cfRule>
  </conditionalFormatting>
  <conditionalFormatting sqref="M26:R26">
    <cfRule type="expression" dxfId="98" priority="2">
      <formula>AND($M26&lt;&gt;"",$AM26&lt;&gt;"",$AM26&lt;&gt;"D1",$AM26&lt;&gt;"D2",$AM26&lt;&gt;"D3")</formula>
    </cfRule>
  </conditionalFormatting>
  <conditionalFormatting sqref="M27:R27">
    <cfRule type="expression" dxfId="97" priority="1">
      <formula>AND($M27&lt;&gt;"",$AM27&lt;&gt;"",$AM27&lt;&gt;"D1",$AM27&lt;&gt;"D2",$AM27&lt;&gt;"D3")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194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20" t="str">
        <f>'様式第8｜完了実績報告書'!$BR$2</f>
        <v>事業番号</v>
      </c>
      <c r="AW1" s="391">
        <f>'様式第8｜完了実績報告書'!$CA$2</f>
        <v>0</v>
      </c>
      <c r="AX1" s="391"/>
      <c r="AY1" s="391"/>
      <c r="AZ1" s="391"/>
      <c r="BA1" s="391"/>
      <c r="BB1" s="391"/>
      <c r="BC1" s="51"/>
    </row>
    <row r="2" spans="1:55" ht="18.75" customHeight="1">
      <c r="AR2" s="3"/>
      <c r="AV2" s="220" t="str">
        <f>'様式第8｜完了実績報告書'!$BZ$3</f>
        <v>補助事業者名</v>
      </c>
      <c r="AW2" s="391">
        <f>'様式第8｜完了実績報告書'!$BD$15</f>
        <v>0</v>
      </c>
      <c r="AX2" s="391"/>
      <c r="AY2" s="391"/>
      <c r="AZ2" s="391"/>
      <c r="BA2" s="391"/>
      <c r="BB2" s="391"/>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85" t="s">
        <v>154</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40"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 customHeight="1">
      <c r="A6" s="223"/>
      <c r="B6" s="224"/>
      <c r="C6" s="214" t="s">
        <v>161</v>
      </c>
      <c r="D6" s="26"/>
      <c r="E6" s="26"/>
      <c r="F6" s="26"/>
      <c r="G6" s="221"/>
      <c r="H6" s="222"/>
      <c r="I6" s="214" t="s">
        <v>223</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9" t="s">
        <v>111</v>
      </c>
      <c r="AV6" s="695"/>
      <c r="AW6" s="695"/>
      <c r="AX6" s="24" t="s">
        <v>110</v>
      </c>
      <c r="AY6" s="695"/>
      <c r="AZ6" s="695"/>
      <c r="BA6" s="410" t="s">
        <v>109</v>
      </c>
      <c r="BB6" s="410"/>
      <c r="BC6" s="410"/>
    </row>
    <row r="7" spans="1:55" ht="7.5" customHeight="1" thickBot="1">
      <c r="A7" s="39"/>
      <c r="B7" s="39"/>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78"/>
      <c r="AV7" s="216"/>
      <c r="AW7" s="216"/>
      <c r="AX7" s="24"/>
      <c r="AY7" s="216"/>
      <c r="AZ7" s="216"/>
      <c r="BA7" s="184"/>
      <c r="BB7" s="184"/>
      <c r="BC7" s="184"/>
    </row>
    <row r="8" spans="1:55" ht="24.75" customHeight="1">
      <c r="A8" s="902" t="s">
        <v>88</v>
      </c>
      <c r="B8" s="903"/>
      <c r="C8" s="903"/>
      <c r="D8" s="904"/>
      <c r="E8" s="908" t="s">
        <v>160</v>
      </c>
      <c r="F8" s="909"/>
      <c r="G8" s="909"/>
      <c r="H8" s="909"/>
      <c r="I8" s="909"/>
      <c r="J8" s="909"/>
      <c r="K8" s="909"/>
      <c r="L8" s="909"/>
      <c r="M8" s="909"/>
      <c r="N8" s="910"/>
      <c r="O8" s="192"/>
      <c r="P8" s="124"/>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17"/>
    </row>
    <row r="9" spans="1:55" ht="24.75" customHeight="1" thickBot="1">
      <c r="A9" s="905"/>
      <c r="B9" s="906"/>
      <c r="C9" s="906"/>
      <c r="D9" s="907"/>
      <c r="E9" s="911"/>
      <c r="F9" s="912"/>
      <c r="G9" s="912"/>
      <c r="H9" s="912"/>
      <c r="I9" s="912"/>
      <c r="J9" s="912"/>
      <c r="K9" s="912"/>
      <c r="L9" s="912"/>
      <c r="M9" s="912"/>
      <c r="N9" s="913"/>
      <c r="O9" s="192"/>
      <c r="P9" s="124"/>
      <c r="Q9" s="827" t="str">
        <f>IF(COUNTIF(AK15:AL36,"err")&gt;0,"グレードと一致しない番号があります。登録番号を確認して下さい。","")</f>
        <v/>
      </c>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7"/>
      <c r="AY9" s="827"/>
      <c r="AZ9" s="827"/>
      <c r="BA9" s="827"/>
      <c r="BB9" s="827"/>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754" t="s">
        <v>270</v>
      </c>
      <c r="B11" s="755"/>
      <c r="C11" s="755"/>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6"/>
      <c r="AM11" s="764" t="s">
        <v>5</v>
      </c>
      <c r="AN11" s="765"/>
      <c r="AO11" s="765"/>
      <c r="AP11" s="765"/>
      <c r="AQ11" s="765"/>
      <c r="AR11" s="765"/>
      <c r="AS11" s="766"/>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857" t="s">
        <v>99</v>
      </c>
      <c r="B13" s="858"/>
      <c r="C13" s="858"/>
      <c r="D13" s="859"/>
      <c r="E13" s="767" t="s">
        <v>240</v>
      </c>
      <c r="F13" s="768"/>
      <c r="G13" s="768"/>
      <c r="H13" s="768"/>
      <c r="I13" s="769"/>
      <c r="J13" s="773" t="s">
        <v>10</v>
      </c>
      <c r="K13" s="774"/>
      <c r="L13" s="774"/>
      <c r="M13" s="774"/>
      <c r="N13" s="774"/>
      <c r="O13" s="774"/>
      <c r="P13" s="774"/>
      <c r="Q13" s="774"/>
      <c r="R13" s="775"/>
      <c r="S13" s="773" t="s">
        <v>89</v>
      </c>
      <c r="T13" s="774"/>
      <c r="U13" s="774"/>
      <c r="V13" s="774"/>
      <c r="W13" s="774"/>
      <c r="X13" s="774"/>
      <c r="Y13" s="774"/>
      <c r="Z13" s="774"/>
      <c r="AA13" s="774"/>
      <c r="AB13" s="774"/>
      <c r="AC13" s="774"/>
      <c r="AD13" s="774"/>
      <c r="AE13" s="774"/>
      <c r="AF13" s="774"/>
      <c r="AG13" s="774"/>
      <c r="AH13" s="774"/>
      <c r="AI13" s="774"/>
      <c r="AJ13" s="775"/>
      <c r="AK13" s="839" t="s">
        <v>90</v>
      </c>
      <c r="AL13" s="840"/>
      <c r="AM13" s="853" t="s">
        <v>23</v>
      </c>
      <c r="AN13" s="854"/>
      <c r="AO13" s="854"/>
      <c r="AP13" s="854"/>
      <c r="AQ13" s="854"/>
      <c r="AR13" s="854"/>
      <c r="AS13" s="855"/>
      <c r="AT13" s="865" t="s">
        <v>20</v>
      </c>
      <c r="AU13" s="866"/>
      <c r="AV13" s="867"/>
      <c r="AW13" s="773" t="s">
        <v>49</v>
      </c>
      <c r="AX13" s="774"/>
      <c r="AY13" s="775"/>
      <c r="AZ13" s="880" t="s">
        <v>21</v>
      </c>
      <c r="BA13" s="881"/>
      <c r="BB13" s="881"/>
      <c r="BC13" s="882"/>
    </row>
    <row r="14" spans="1:55" ht="28.5" customHeight="1" thickBot="1">
      <c r="A14" s="860"/>
      <c r="B14" s="861"/>
      <c r="C14" s="861"/>
      <c r="D14" s="862"/>
      <c r="E14" s="770"/>
      <c r="F14" s="771"/>
      <c r="G14" s="771"/>
      <c r="H14" s="771"/>
      <c r="I14" s="772"/>
      <c r="J14" s="776"/>
      <c r="K14" s="777"/>
      <c r="L14" s="777"/>
      <c r="M14" s="777"/>
      <c r="N14" s="777"/>
      <c r="O14" s="777"/>
      <c r="P14" s="777"/>
      <c r="Q14" s="777"/>
      <c r="R14" s="778"/>
      <c r="S14" s="776"/>
      <c r="T14" s="777"/>
      <c r="U14" s="777"/>
      <c r="V14" s="777"/>
      <c r="W14" s="777"/>
      <c r="X14" s="777"/>
      <c r="Y14" s="777"/>
      <c r="Z14" s="777"/>
      <c r="AA14" s="777"/>
      <c r="AB14" s="777"/>
      <c r="AC14" s="777"/>
      <c r="AD14" s="777"/>
      <c r="AE14" s="777"/>
      <c r="AF14" s="777"/>
      <c r="AG14" s="777"/>
      <c r="AH14" s="777"/>
      <c r="AI14" s="777"/>
      <c r="AJ14" s="778"/>
      <c r="AK14" s="841"/>
      <c r="AL14" s="842"/>
      <c r="AM14" s="843" t="s">
        <v>12</v>
      </c>
      <c r="AN14" s="844"/>
      <c r="AO14" s="844"/>
      <c r="AP14" s="225" t="s">
        <v>91</v>
      </c>
      <c r="AQ14" s="844" t="s">
        <v>13</v>
      </c>
      <c r="AR14" s="844"/>
      <c r="AS14" s="856"/>
      <c r="AT14" s="868"/>
      <c r="AU14" s="869"/>
      <c r="AV14" s="870"/>
      <c r="AW14" s="776"/>
      <c r="AX14" s="777"/>
      <c r="AY14" s="778"/>
      <c r="AZ14" s="883"/>
      <c r="BA14" s="884"/>
      <c r="BB14" s="884"/>
      <c r="BC14" s="885"/>
    </row>
    <row r="15" spans="1:55" s="30" customFormat="1" ht="30" customHeight="1" thickTop="1">
      <c r="A15" s="845"/>
      <c r="B15" s="846"/>
      <c r="C15" s="846"/>
      <c r="D15" s="847"/>
      <c r="E15" s="697"/>
      <c r="F15" s="698"/>
      <c r="G15" s="698"/>
      <c r="H15" s="698"/>
      <c r="I15" s="699"/>
      <c r="J15" s="848"/>
      <c r="K15" s="849"/>
      <c r="L15" s="849"/>
      <c r="M15" s="849"/>
      <c r="N15" s="849"/>
      <c r="O15" s="849"/>
      <c r="P15" s="849"/>
      <c r="Q15" s="849"/>
      <c r="R15" s="850"/>
      <c r="S15" s="848"/>
      <c r="T15" s="849"/>
      <c r="U15" s="849"/>
      <c r="V15" s="849"/>
      <c r="W15" s="849"/>
      <c r="X15" s="849"/>
      <c r="Y15" s="849"/>
      <c r="Z15" s="849"/>
      <c r="AA15" s="849"/>
      <c r="AB15" s="849"/>
      <c r="AC15" s="849"/>
      <c r="AD15" s="849"/>
      <c r="AE15" s="849"/>
      <c r="AF15" s="849"/>
      <c r="AG15" s="849"/>
      <c r="AH15" s="849"/>
      <c r="AI15" s="849"/>
      <c r="AJ15" s="850"/>
      <c r="AK15" s="851" t="str">
        <f t="shared" ref="AK15:AK36" si="0">IF(E15="","",IF(AND(LEFT(E15,1)&amp;RIGHT(E15,1)&lt;&gt;"W1",LEFT(E15,1)&amp;RIGHT(E15,1)&lt;&gt;"W2",LEFT(E15,1)&amp;RIGHT(E15,1)&lt;&gt;"W3",LEFT(E15,1)&amp;RIGHT(E15,1)&lt;&gt;"W4"),"err",LEFT(E15,1)&amp;RIGHT(E15,1)))</f>
        <v/>
      </c>
      <c r="AL15" s="852"/>
      <c r="AM15" s="892"/>
      <c r="AN15" s="863"/>
      <c r="AO15" s="863"/>
      <c r="AP15" s="209" t="s">
        <v>91</v>
      </c>
      <c r="AQ15" s="863"/>
      <c r="AR15" s="863"/>
      <c r="AS15" s="864"/>
      <c r="AT15" s="871" t="str">
        <f t="shared" ref="AT15:AT36" si="1">IF(AND(AM15&lt;&gt;"",AQ15&lt;&gt;""),ROUNDDOWN(AM15*AQ15/1000000,2),"")</f>
        <v/>
      </c>
      <c r="AU15" s="872"/>
      <c r="AV15" s="873"/>
      <c r="AW15" s="874"/>
      <c r="AX15" s="875"/>
      <c r="AY15" s="876"/>
      <c r="AZ15" s="886" t="str">
        <f t="shared" ref="AZ15:AZ36" si="2">IF(AT15&lt;&gt;"",AW15*AT15,"")</f>
        <v/>
      </c>
      <c r="BA15" s="887"/>
      <c r="BB15" s="887"/>
      <c r="BC15" s="888"/>
    </row>
    <row r="16" spans="1:55" s="30" customFormat="1" ht="30" customHeight="1">
      <c r="A16" s="730"/>
      <c r="B16" s="731"/>
      <c r="C16" s="731"/>
      <c r="D16" s="732"/>
      <c r="E16" s="733"/>
      <c r="F16" s="734"/>
      <c r="G16" s="734"/>
      <c r="H16" s="734"/>
      <c r="I16" s="735"/>
      <c r="J16" s="736"/>
      <c r="K16" s="737"/>
      <c r="L16" s="737"/>
      <c r="M16" s="737"/>
      <c r="N16" s="737"/>
      <c r="O16" s="737"/>
      <c r="P16" s="737"/>
      <c r="Q16" s="737"/>
      <c r="R16" s="738"/>
      <c r="S16" s="736"/>
      <c r="T16" s="737"/>
      <c r="U16" s="737"/>
      <c r="V16" s="737"/>
      <c r="W16" s="737"/>
      <c r="X16" s="737"/>
      <c r="Y16" s="737"/>
      <c r="Z16" s="737"/>
      <c r="AA16" s="737"/>
      <c r="AB16" s="737"/>
      <c r="AC16" s="737"/>
      <c r="AD16" s="737"/>
      <c r="AE16" s="737"/>
      <c r="AF16" s="737"/>
      <c r="AG16" s="737"/>
      <c r="AH16" s="737"/>
      <c r="AI16" s="737"/>
      <c r="AJ16" s="738"/>
      <c r="AK16" s="739" t="str">
        <f t="shared" ref="AK16:AK28" si="3">IF(E16="","",IF(AND(LEFT(E16,1)&amp;RIGHT(E16,1)&lt;&gt;"W1",LEFT(E16,1)&amp;RIGHT(E16,1)&lt;&gt;"W2",LEFT(E16,1)&amp;RIGHT(E16,1)&lt;&gt;"W3",LEFT(E16,1)&amp;RIGHT(E16,1)&lt;&gt;"W4"),"err",LEFT(E16,1)&amp;RIGHT(E16,1)))</f>
        <v/>
      </c>
      <c r="AL16" s="740"/>
      <c r="AM16" s="741"/>
      <c r="AN16" s="742"/>
      <c r="AO16" s="742"/>
      <c r="AP16" s="210" t="s">
        <v>91</v>
      </c>
      <c r="AQ16" s="742"/>
      <c r="AR16" s="742"/>
      <c r="AS16" s="743"/>
      <c r="AT16" s="744" t="str">
        <f t="shared" ref="AT16:AT28" si="4">IF(AND(AM16&lt;&gt;"",AQ16&lt;&gt;""),ROUNDDOWN(AM16*AQ16/1000000,2),"")</f>
        <v/>
      </c>
      <c r="AU16" s="745"/>
      <c r="AV16" s="746"/>
      <c r="AW16" s="747"/>
      <c r="AX16" s="748"/>
      <c r="AY16" s="749"/>
      <c r="AZ16" s="727" t="str">
        <f t="shared" ref="AZ16:AZ28" si="5">IF(AT16&lt;&gt;"",AW16*AT16,"")</f>
        <v/>
      </c>
      <c r="BA16" s="728"/>
      <c r="BB16" s="728"/>
      <c r="BC16" s="729"/>
    </row>
    <row r="17" spans="1:55" s="30" customFormat="1" ht="30" customHeight="1">
      <c r="A17" s="730"/>
      <c r="B17" s="731"/>
      <c r="C17" s="731"/>
      <c r="D17" s="732"/>
      <c r="E17" s="733"/>
      <c r="F17" s="734"/>
      <c r="G17" s="734"/>
      <c r="H17" s="734"/>
      <c r="I17" s="735"/>
      <c r="J17" s="736"/>
      <c r="K17" s="737"/>
      <c r="L17" s="737"/>
      <c r="M17" s="737"/>
      <c r="N17" s="737"/>
      <c r="O17" s="737"/>
      <c r="P17" s="737"/>
      <c r="Q17" s="737"/>
      <c r="R17" s="738"/>
      <c r="S17" s="736"/>
      <c r="T17" s="737"/>
      <c r="U17" s="737"/>
      <c r="V17" s="737"/>
      <c r="W17" s="737"/>
      <c r="X17" s="737"/>
      <c r="Y17" s="737"/>
      <c r="Z17" s="737"/>
      <c r="AA17" s="737"/>
      <c r="AB17" s="737"/>
      <c r="AC17" s="737"/>
      <c r="AD17" s="737"/>
      <c r="AE17" s="737"/>
      <c r="AF17" s="737"/>
      <c r="AG17" s="737"/>
      <c r="AH17" s="737"/>
      <c r="AI17" s="737"/>
      <c r="AJ17" s="738"/>
      <c r="AK17" s="739" t="str">
        <f t="shared" si="3"/>
        <v/>
      </c>
      <c r="AL17" s="740"/>
      <c r="AM17" s="741"/>
      <c r="AN17" s="742"/>
      <c r="AO17" s="742"/>
      <c r="AP17" s="210" t="s">
        <v>91</v>
      </c>
      <c r="AQ17" s="742"/>
      <c r="AR17" s="742"/>
      <c r="AS17" s="743"/>
      <c r="AT17" s="744" t="str">
        <f t="shared" si="4"/>
        <v/>
      </c>
      <c r="AU17" s="745"/>
      <c r="AV17" s="746"/>
      <c r="AW17" s="747"/>
      <c r="AX17" s="748"/>
      <c r="AY17" s="749"/>
      <c r="AZ17" s="727" t="str">
        <f t="shared" si="5"/>
        <v/>
      </c>
      <c r="BA17" s="728"/>
      <c r="BB17" s="728"/>
      <c r="BC17" s="729"/>
    </row>
    <row r="18" spans="1:55" s="30" customFormat="1" ht="30" customHeight="1">
      <c r="A18" s="730"/>
      <c r="B18" s="731"/>
      <c r="C18" s="731"/>
      <c r="D18" s="732"/>
      <c r="E18" s="733"/>
      <c r="F18" s="734"/>
      <c r="G18" s="734"/>
      <c r="H18" s="734"/>
      <c r="I18" s="735"/>
      <c r="J18" s="736"/>
      <c r="K18" s="737"/>
      <c r="L18" s="737"/>
      <c r="M18" s="737"/>
      <c r="N18" s="737"/>
      <c r="O18" s="737"/>
      <c r="P18" s="737"/>
      <c r="Q18" s="737"/>
      <c r="R18" s="738"/>
      <c r="S18" s="736"/>
      <c r="T18" s="737"/>
      <c r="U18" s="737"/>
      <c r="V18" s="737"/>
      <c r="W18" s="737"/>
      <c r="X18" s="737"/>
      <c r="Y18" s="737"/>
      <c r="Z18" s="737"/>
      <c r="AA18" s="737"/>
      <c r="AB18" s="737"/>
      <c r="AC18" s="737"/>
      <c r="AD18" s="737"/>
      <c r="AE18" s="737"/>
      <c r="AF18" s="737"/>
      <c r="AG18" s="737"/>
      <c r="AH18" s="737"/>
      <c r="AI18" s="737"/>
      <c r="AJ18" s="738"/>
      <c r="AK18" s="739" t="str">
        <f t="shared" si="3"/>
        <v/>
      </c>
      <c r="AL18" s="740"/>
      <c r="AM18" s="741"/>
      <c r="AN18" s="742"/>
      <c r="AO18" s="742"/>
      <c r="AP18" s="210" t="s">
        <v>91</v>
      </c>
      <c r="AQ18" s="742"/>
      <c r="AR18" s="742"/>
      <c r="AS18" s="743"/>
      <c r="AT18" s="744" t="str">
        <f t="shared" si="4"/>
        <v/>
      </c>
      <c r="AU18" s="745"/>
      <c r="AV18" s="746"/>
      <c r="AW18" s="747"/>
      <c r="AX18" s="748"/>
      <c r="AY18" s="749"/>
      <c r="AZ18" s="727" t="str">
        <f t="shared" si="5"/>
        <v/>
      </c>
      <c r="BA18" s="728"/>
      <c r="BB18" s="728"/>
      <c r="BC18" s="729"/>
    </row>
    <row r="19" spans="1:55" s="30" customFormat="1" ht="30" customHeight="1">
      <c r="A19" s="730"/>
      <c r="B19" s="731"/>
      <c r="C19" s="731"/>
      <c r="D19" s="732"/>
      <c r="E19" s="733"/>
      <c r="F19" s="734"/>
      <c r="G19" s="734"/>
      <c r="H19" s="734"/>
      <c r="I19" s="735"/>
      <c r="J19" s="736"/>
      <c r="K19" s="737"/>
      <c r="L19" s="737"/>
      <c r="M19" s="737"/>
      <c r="N19" s="737"/>
      <c r="O19" s="737"/>
      <c r="P19" s="737"/>
      <c r="Q19" s="737"/>
      <c r="R19" s="738"/>
      <c r="S19" s="736"/>
      <c r="T19" s="737"/>
      <c r="U19" s="737"/>
      <c r="V19" s="737"/>
      <c r="W19" s="737"/>
      <c r="X19" s="737"/>
      <c r="Y19" s="737"/>
      <c r="Z19" s="737"/>
      <c r="AA19" s="737"/>
      <c r="AB19" s="737"/>
      <c r="AC19" s="737"/>
      <c r="AD19" s="737"/>
      <c r="AE19" s="737"/>
      <c r="AF19" s="737"/>
      <c r="AG19" s="737"/>
      <c r="AH19" s="737"/>
      <c r="AI19" s="737"/>
      <c r="AJ19" s="738"/>
      <c r="AK19" s="739" t="str">
        <f t="shared" si="3"/>
        <v/>
      </c>
      <c r="AL19" s="740"/>
      <c r="AM19" s="741"/>
      <c r="AN19" s="742"/>
      <c r="AO19" s="742"/>
      <c r="AP19" s="210" t="s">
        <v>91</v>
      </c>
      <c r="AQ19" s="742"/>
      <c r="AR19" s="742"/>
      <c r="AS19" s="743"/>
      <c r="AT19" s="744" t="str">
        <f t="shared" si="4"/>
        <v/>
      </c>
      <c r="AU19" s="745"/>
      <c r="AV19" s="746"/>
      <c r="AW19" s="747"/>
      <c r="AX19" s="748"/>
      <c r="AY19" s="749"/>
      <c r="AZ19" s="727" t="str">
        <f t="shared" si="5"/>
        <v/>
      </c>
      <c r="BA19" s="728"/>
      <c r="BB19" s="728"/>
      <c r="BC19" s="729"/>
    </row>
    <row r="20" spans="1:55" s="30" customFormat="1" ht="30" customHeight="1">
      <c r="A20" s="730"/>
      <c r="B20" s="731"/>
      <c r="C20" s="731"/>
      <c r="D20" s="732"/>
      <c r="E20" s="733"/>
      <c r="F20" s="734"/>
      <c r="G20" s="734"/>
      <c r="H20" s="734"/>
      <c r="I20" s="735"/>
      <c r="J20" s="736"/>
      <c r="K20" s="737"/>
      <c r="L20" s="737"/>
      <c r="M20" s="737"/>
      <c r="N20" s="737"/>
      <c r="O20" s="737"/>
      <c r="P20" s="737"/>
      <c r="Q20" s="737"/>
      <c r="R20" s="738"/>
      <c r="S20" s="736"/>
      <c r="T20" s="737"/>
      <c r="U20" s="737"/>
      <c r="V20" s="737"/>
      <c r="W20" s="737"/>
      <c r="X20" s="737"/>
      <c r="Y20" s="737"/>
      <c r="Z20" s="737"/>
      <c r="AA20" s="737"/>
      <c r="AB20" s="737"/>
      <c r="AC20" s="737"/>
      <c r="AD20" s="737"/>
      <c r="AE20" s="737"/>
      <c r="AF20" s="737"/>
      <c r="AG20" s="737"/>
      <c r="AH20" s="737"/>
      <c r="AI20" s="737"/>
      <c r="AJ20" s="738"/>
      <c r="AK20" s="739" t="str">
        <f t="shared" si="3"/>
        <v/>
      </c>
      <c r="AL20" s="740"/>
      <c r="AM20" s="741"/>
      <c r="AN20" s="742"/>
      <c r="AO20" s="742"/>
      <c r="AP20" s="210" t="s">
        <v>91</v>
      </c>
      <c r="AQ20" s="742"/>
      <c r="AR20" s="742"/>
      <c r="AS20" s="743"/>
      <c r="AT20" s="744" t="str">
        <f t="shared" si="4"/>
        <v/>
      </c>
      <c r="AU20" s="745"/>
      <c r="AV20" s="746"/>
      <c r="AW20" s="747"/>
      <c r="AX20" s="748"/>
      <c r="AY20" s="749"/>
      <c r="AZ20" s="727" t="str">
        <f t="shared" si="5"/>
        <v/>
      </c>
      <c r="BA20" s="728"/>
      <c r="BB20" s="728"/>
      <c r="BC20" s="729"/>
    </row>
    <row r="21" spans="1:55" s="30" customFormat="1" ht="30" customHeight="1">
      <c r="A21" s="730"/>
      <c r="B21" s="731"/>
      <c r="C21" s="731"/>
      <c r="D21" s="732"/>
      <c r="E21" s="733"/>
      <c r="F21" s="734"/>
      <c r="G21" s="734"/>
      <c r="H21" s="734"/>
      <c r="I21" s="735"/>
      <c r="J21" s="736"/>
      <c r="K21" s="737"/>
      <c r="L21" s="737"/>
      <c r="M21" s="737"/>
      <c r="N21" s="737"/>
      <c r="O21" s="737"/>
      <c r="P21" s="737"/>
      <c r="Q21" s="737"/>
      <c r="R21" s="738"/>
      <c r="S21" s="736"/>
      <c r="T21" s="737"/>
      <c r="U21" s="737"/>
      <c r="V21" s="737"/>
      <c r="W21" s="737"/>
      <c r="X21" s="737"/>
      <c r="Y21" s="737"/>
      <c r="Z21" s="737"/>
      <c r="AA21" s="737"/>
      <c r="AB21" s="737"/>
      <c r="AC21" s="737"/>
      <c r="AD21" s="737"/>
      <c r="AE21" s="737"/>
      <c r="AF21" s="737"/>
      <c r="AG21" s="737"/>
      <c r="AH21" s="737"/>
      <c r="AI21" s="737"/>
      <c r="AJ21" s="738"/>
      <c r="AK21" s="739" t="str">
        <f t="shared" si="3"/>
        <v/>
      </c>
      <c r="AL21" s="740"/>
      <c r="AM21" s="741"/>
      <c r="AN21" s="742"/>
      <c r="AO21" s="742"/>
      <c r="AP21" s="210" t="s">
        <v>91</v>
      </c>
      <c r="AQ21" s="742"/>
      <c r="AR21" s="742"/>
      <c r="AS21" s="743"/>
      <c r="AT21" s="744" t="str">
        <f t="shared" si="4"/>
        <v/>
      </c>
      <c r="AU21" s="745"/>
      <c r="AV21" s="746"/>
      <c r="AW21" s="747"/>
      <c r="AX21" s="748"/>
      <c r="AY21" s="749"/>
      <c r="AZ21" s="727" t="str">
        <f t="shared" si="5"/>
        <v/>
      </c>
      <c r="BA21" s="728"/>
      <c r="BB21" s="728"/>
      <c r="BC21" s="729"/>
    </row>
    <row r="22" spans="1:55" s="30" customFormat="1" ht="30" customHeight="1">
      <c r="A22" s="730"/>
      <c r="B22" s="731"/>
      <c r="C22" s="731"/>
      <c r="D22" s="732"/>
      <c r="E22" s="733"/>
      <c r="F22" s="734"/>
      <c r="G22" s="734"/>
      <c r="H22" s="734"/>
      <c r="I22" s="735"/>
      <c r="J22" s="736"/>
      <c r="K22" s="737"/>
      <c r="L22" s="737"/>
      <c r="M22" s="737"/>
      <c r="N22" s="737"/>
      <c r="O22" s="737"/>
      <c r="P22" s="737"/>
      <c r="Q22" s="737"/>
      <c r="R22" s="738"/>
      <c r="S22" s="736"/>
      <c r="T22" s="737"/>
      <c r="U22" s="737"/>
      <c r="V22" s="737"/>
      <c r="W22" s="737"/>
      <c r="X22" s="737"/>
      <c r="Y22" s="737"/>
      <c r="Z22" s="737"/>
      <c r="AA22" s="737"/>
      <c r="AB22" s="737"/>
      <c r="AC22" s="737"/>
      <c r="AD22" s="737"/>
      <c r="AE22" s="737"/>
      <c r="AF22" s="737"/>
      <c r="AG22" s="737"/>
      <c r="AH22" s="737"/>
      <c r="AI22" s="737"/>
      <c r="AJ22" s="738"/>
      <c r="AK22" s="739" t="str">
        <f t="shared" si="3"/>
        <v/>
      </c>
      <c r="AL22" s="740"/>
      <c r="AM22" s="741"/>
      <c r="AN22" s="742"/>
      <c r="AO22" s="742"/>
      <c r="AP22" s="210" t="s">
        <v>91</v>
      </c>
      <c r="AQ22" s="742"/>
      <c r="AR22" s="742"/>
      <c r="AS22" s="743"/>
      <c r="AT22" s="744" t="str">
        <f t="shared" si="4"/>
        <v/>
      </c>
      <c r="AU22" s="745"/>
      <c r="AV22" s="746"/>
      <c r="AW22" s="747"/>
      <c r="AX22" s="748"/>
      <c r="AY22" s="749"/>
      <c r="AZ22" s="727" t="str">
        <f t="shared" si="5"/>
        <v/>
      </c>
      <c r="BA22" s="728"/>
      <c r="BB22" s="728"/>
      <c r="BC22" s="729"/>
    </row>
    <row r="23" spans="1:55" s="30" customFormat="1" ht="30" customHeight="1">
      <c r="A23" s="730"/>
      <c r="B23" s="731"/>
      <c r="C23" s="731"/>
      <c r="D23" s="732"/>
      <c r="E23" s="733"/>
      <c r="F23" s="734"/>
      <c r="G23" s="734"/>
      <c r="H23" s="734"/>
      <c r="I23" s="735"/>
      <c r="J23" s="736"/>
      <c r="K23" s="737"/>
      <c r="L23" s="737"/>
      <c r="M23" s="737"/>
      <c r="N23" s="737"/>
      <c r="O23" s="737"/>
      <c r="P23" s="737"/>
      <c r="Q23" s="737"/>
      <c r="R23" s="738"/>
      <c r="S23" s="736"/>
      <c r="T23" s="737"/>
      <c r="U23" s="737"/>
      <c r="V23" s="737"/>
      <c r="W23" s="737"/>
      <c r="X23" s="737"/>
      <c r="Y23" s="737"/>
      <c r="Z23" s="737"/>
      <c r="AA23" s="737"/>
      <c r="AB23" s="737"/>
      <c r="AC23" s="737"/>
      <c r="AD23" s="737"/>
      <c r="AE23" s="737"/>
      <c r="AF23" s="737"/>
      <c r="AG23" s="737"/>
      <c r="AH23" s="737"/>
      <c r="AI23" s="737"/>
      <c r="AJ23" s="738"/>
      <c r="AK23" s="739" t="str">
        <f t="shared" si="3"/>
        <v/>
      </c>
      <c r="AL23" s="740"/>
      <c r="AM23" s="741"/>
      <c r="AN23" s="742"/>
      <c r="AO23" s="742"/>
      <c r="AP23" s="210" t="s">
        <v>91</v>
      </c>
      <c r="AQ23" s="742"/>
      <c r="AR23" s="742"/>
      <c r="AS23" s="743"/>
      <c r="AT23" s="744" t="str">
        <f t="shared" si="4"/>
        <v/>
      </c>
      <c r="AU23" s="745"/>
      <c r="AV23" s="746"/>
      <c r="AW23" s="747"/>
      <c r="AX23" s="748"/>
      <c r="AY23" s="749"/>
      <c r="AZ23" s="727" t="str">
        <f t="shared" si="5"/>
        <v/>
      </c>
      <c r="BA23" s="728"/>
      <c r="BB23" s="728"/>
      <c r="BC23" s="729"/>
    </row>
    <row r="24" spans="1:55" s="30" customFormat="1" ht="30" customHeight="1">
      <c r="A24" s="730"/>
      <c r="B24" s="731"/>
      <c r="C24" s="731"/>
      <c r="D24" s="732"/>
      <c r="E24" s="733"/>
      <c r="F24" s="734"/>
      <c r="G24" s="734"/>
      <c r="H24" s="734"/>
      <c r="I24" s="735"/>
      <c r="J24" s="736"/>
      <c r="K24" s="737"/>
      <c r="L24" s="737"/>
      <c r="M24" s="737"/>
      <c r="N24" s="737"/>
      <c r="O24" s="737"/>
      <c r="P24" s="737"/>
      <c r="Q24" s="737"/>
      <c r="R24" s="738"/>
      <c r="S24" s="736"/>
      <c r="T24" s="737"/>
      <c r="U24" s="737"/>
      <c r="V24" s="737"/>
      <c r="W24" s="737"/>
      <c r="X24" s="737"/>
      <c r="Y24" s="737"/>
      <c r="Z24" s="737"/>
      <c r="AA24" s="737"/>
      <c r="AB24" s="737"/>
      <c r="AC24" s="737"/>
      <c r="AD24" s="737"/>
      <c r="AE24" s="737"/>
      <c r="AF24" s="737"/>
      <c r="AG24" s="737"/>
      <c r="AH24" s="737"/>
      <c r="AI24" s="737"/>
      <c r="AJ24" s="738"/>
      <c r="AK24" s="739" t="str">
        <f t="shared" si="3"/>
        <v/>
      </c>
      <c r="AL24" s="740"/>
      <c r="AM24" s="741"/>
      <c r="AN24" s="742"/>
      <c r="AO24" s="742"/>
      <c r="AP24" s="210" t="s">
        <v>91</v>
      </c>
      <c r="AQ24" s="742"/>
      <c r="AR24" s="742"/>
      <c r="AS24" s="743"/>
      <c r="AT24" s="744" t="str">
        <f t="shared" si="4"/>
        <v/>
      </c>
      <c r="AU24" s="745"/>
      <c r="AV24" s="746"/>
      <c r="AW24" s="747"/>
      <c r="AX24" s="748"/>
      <c r="AY24" s="749"/>
      <c r="AZ24" s="727" t="str">
        <f t="shared" si="5"/>
        <v/>
      </c>
      <c r="BA24" s="728"/>
      <c r="BB24" s="728"/>
      <c r="BC24" s="729"/>
    </row>
    <row r="25" spans="1:55" s="30" customFormat="1" ht="30" customHeight="1">
      <c r="A25" s="730"/>
      <c r="B25" s="731"/>
      <c r="C25" s="731"/>
      <c r="D25" s="732"/>
      <c r="E25" s="733"/>
      <c r="F25" s="734"/>
      <c r="G25" s="734"/>
      <c r="H25" s="734"/>
      <c r="I25" s="735"/>
      <c r="J25" s="736"/>
      <c r="K25" s="737"/>
      <c r="L25" s="737"/>
      <c r="M25" s="737"/>
      <c r="N25" s="737"/>
      <c r="O25" s="737"/>
      <c r="P25" s="737"/>
      <c r="Q25" s="737"/>
      <c r="R25" s="738"/>
      <c r="S25" s="736"/>
      <c r="T25" s="737"/>
      <c r="U25" s="737"/>
      <c r="V25" s="737"/>
      <c r="W25" s="737"/>
      <c r="X25" s="737"/>
      <c r="Y25" s="737"/>
      <c r="Z25" s="737"/>
      <c r="AA25" s="737"/>
      <c r="AB25" s="737"/>
      <c r="AC25" s="737"/>
      <c r="AD25" s="737"/>
      <c r="AE25" s="737"/>
      <c r="AF25" s="737"/>
      <c r="AG25" s="737"/>
      <c r="AH25" s="737"/>
      <c r="AI25" s="737"/>
      <c r="AJ25" s="738"/>
      <c r="AK25" s="739" t="str">
        <f t="shared" si="3"/>
        <v/>
      </c>
      <c r="AL25" s="740"/>
      <c r="AM25" s="741"/>
      <c r="AN25" s="742"/>
      <c r="AO25" s="742"/>
      <c r="AP25" s="210" t="s">
        <v>91</v>
      </c>
      <c r="AQ25" s="742"/>
      <c r="AR25" s="742"/>
      <c r="AS25" s="743"/>
      <c r="AT25" s="744" t="str">
        <f t="shared" si="4"/>
        <v/>
      </c>
      <c r="AU25" s="745"/>
      <c r="AV25" s="746"/>
      <c r="AW25" s="747"/>
      <c r="AX25" s="748"/>
      <c r="AY25" s="749"/>
      <c r="AZ25" s="727" t="str">
        <f t="shared" si="5"/>
        <v/>
      </c>
      <c r="BA25" s="728"/>
      <c r="BB25" s="728"/>
      <c r="BC25" s="729"/>
    </row>
    <row r="26" spans="1:55" s="30" customFormat="1" ht="30" customHeight="1">
      <c r="A26" s="730"/>
      <c r="B26" s="731"/>
      <c r="C26" s="731"/>
      <c r="D26" s="732"/>
      <c r="E26" s="733"/>
      <c r="F26" s="734"/>
      <c r="G26" s="734"/>
      <c r="H26" s="734"/>
      <c r="I26" s="735"/>
      <c r="J26" s="736"/>
      <c r="K26" s="737"/>
      <c r="L26" s="737"/>
      <c r="M26" s="737"/>
      <c r="N26" s="737"/>
      <c r="O26" s="737"/>
      <c r="P26" s="737"/>
      <c r="Q26" s="737"/>
      <c r="R26" s="738"/>
      <c r="S26" s="736"/>
      <c r="T26" s="737"/>
      <c r="U26" s="737"/>
      <c r="V26" s="737"/>
      <c r="W26" s="737"/>
      <c r="X26" s="737"/>
      <c r="Y26" s="737"/>
      <c r="Z26" s="737"/>
      <c r="AA26" s="737"/>
      <c r="AB26" s="737"/>
      <c r="AC26" s="737"/>
      <c r="AD26" s="737"/>
      <c r="AE26" s="737"/>
      <c r="AF26" s="737"/>
      <c r="AG26" s="737"/>
      <c r="AH26" s="737"/>
      <c r="AI26" s="737"/>
      <c r="AJ26" s="738"/>
      <c r="AK26" s="739" t="str">
        <f t="shared" si="3"/>
        <v/>
      </c>
      <c r="AL26" s="740"/>
      <c r="AM26" s="741"/>
      <c r="AN26" s="742"/>
      <c r="AO26" s="742"/>
      <c r="AP26" s="210" t="s">
        <v>91</v>
      </c>
      <c r="AQ26" s="742"/>
      <c r="AR26" s="742"/>
      <c r="AS26" s="743"/>
      <c r="AT26" s="744" t="str">
        <f t="shared" si="4"/>
        <v/>
      </c>
      <c r="AU26" s="745"/>
      <c r="AV26" s="746"/>
      <c r="AW26" s="747"/>
      <c r="AX26" s="748"/>
      <c r="AY26" s="749"/>
      <c r="AZ26" s="727" t="str">
        <f t="shared" si="5"/>
        <v/>
      </c>
      <c r="BA26" s="728"/>
      <c r="BB26" s="728"/>
      <c r="BC26" s="729"/>
    </row>
    <row r="27" spans="1:55" s="30" customFormat="1" ht="30" customHeight="1">
      <c r="A27" s="730"/>
      <c r="B27" s="731"/>
      <c r="C27" s="731"/>
      <c r="D27" s="732"/>
      <c r="E27" s="733"/>
      <c r="F27" s="734"/>
      <c r="G27" s="734"/>
      <c r="H27" s="734"/>
      <c r="I27" s="735"/>
      <c r="J27" s="736"/>
      <c r="K27" s="737"/>
      <c r="L27" s="737"/>
      <c r="M27" s="737"/>
      <c r="N27" s="737"/>
      <c r="O27" s="737"/>
      <c r="P27" s="737"/>
      <c r="Q27" s="737"/>
      <c r="R27" s="738"/>
      <c r="S27" s="736"/>
      <c r="T27" s="737"/>
      <c r="U27" s="737"/>
      <c r="V27" s="737"/>
      <c r="W27" s="737"/>
      <c r="X27" s="737"/>
      <c r="Y27" s="737"/>
      <c r="Z27" s="737"/>
      <c r="AA27" s="737"/>
      <c r="AB27" s="737"/>
      <c r="AC27" s="737"/>
      <c r="AD27" s="737"/>
      <c r="AE27" s="737"/>
      <c r="AF27" s="737"/>
      <c r="AG27" s="737"/>
      <c r="AH27" s="737"/>
      <c r="AI27" s="737"/>
      <c r="AJ27" s="738"/>
      <c r="AK27" s="739" t="str">
        <f t="shared" si="3"/>
        <v/>
      </c>
      <c r="AL27" s="740"/>
      <c r="AM27" s="741"/>
      <c r="AN27" s="742"/>
      <c r="AO27" s="742"/>
      <c r="AP27" s="210" t="s">
        <v>91</v>
      </c>
      <c r="AQ27" s="742"/>
      <c r="AR27" s="742"/>
      <c r="AS27" s="743"/>
      <c r="AT27" s="744" t="str">
        <f t="shared" si="4"/>
        <v/>
      </c>
      <c r="AU27" s="745"/>
      <c r="AV27" s="746"/>
      <c r="AW27" s="747"/>
      <c r="AX27" s="748"/>
      <c r="AY27" s="749"/>
      <c r="AZ27" s="727" t="str">
        <f t="shared" si="5"/>
        <v/>
      </c>
      <c r="BA27" s="728"/>
      <c r="BB27" s="728"/>
      <c r="BC27" s="729"/>
    </row>
    <row r="28" spans="1:55" s="30" customFormat="1" ht="30" customHeight="1">
      <c r="A28" s="730"/>
      <c r="B28" s="731"/>
      <c r="C28" s="731"/>
      <c r="D28" s="732"/>
      <c r="E28" s="733"/>
      <c r="F28" s="734"/>
      <c r="G28" s="734"/>
      <c r="H28" s="734"/>
      <c r="I28" s="735"/>
      <c r="J28" s="736"/>
      <c r="K28" s="737"/>
      <c r="L28" s="737"/>
      <c r="M28" s="737"/>
      <c r="N28" s="737"/>
      <c r="O28" s="737"/>
      <c r="P28" s="737"/>
      <c r="Q28" s="737"/>
      <c r="R28" s="738"/>
      <c r="S28" s="736"/>
      <c r="T28" s="737"/>
      <c r="U28" s="737"/>
      <c r="V28" s="737"/>
      <c r="W28" s="737"/>
      <c r="X28" s="737"/>
      <c r="Y28" s="737"/>
      <c r="Z28" s="737"/>
      <c r="AA28" s="737"/>
      <c r="AB28" s="737"/>
      <c r="AC28" s="737"/>
      <c r="AD28" s="737"/>
      <c r="AE28" s="737"/>
      <c r="AF28" s="737"/>
      <c r="AG28" s="737"/>
      <c r="AH28" s="737"/>
      <c r="AI28" s="737"/>
      <c r="AJ28" s="738"/>
      <c r="AK28" s="739" t="str">
        <f t="shared" si="3"/>
        <v/>
      </c>
      <c r="AL28" s="740"/>
      <c r="AM28" s="741"/>
      <c r="AN28" s="742"/>
      <c r="AO28" s="742"/>
      <c r="AP28" s="210" t="s">
        <v>91</v>
      </c>
      <c r="AQ28" s="742"/>
      <c r="AR28" s="742"/>
      <c r="AS28" s="743"/>
      <c r="AT28" s="744" t="str">
        <f t="shared" si="4"/>
        <v/>
      </c>
      <c r="AU28" s="745"/>
      <c r="AV28" s="746"/>
      <c r="AW28" s="747"/>
      <c r="AX28" s="748"/>
      <c r="AY28" s="749"/>
      <c r="AZ28" s="727" t="str">
        <f t="shared" si="5"/>
        <v/>
      </c>
      <c r="BA28" s="728"/>
      <c r="BB28" s="728"/>
      <c r="BC28" s="729"/>
    </row>
    <row r="29" spans="1:55" s="30" customFormat="1" ht="30" customHeight="1">
      <c r="A29" s="730"/>
      <c r="B29" s="731"/>
      <c r="C29" s="731"/>
      <c r="D29" s="732"/>
      <c r="E29" s="733"/>
      <c r="F29" s="734"/>
      <c r="G29" s="734"/>
      <c r="H29" s="734"/>
      <c r="I29" s="735"/>
      <c r="J29" s="736"/>
      <c r="K29" s="737"/>
      <c r="L29" s="737"/>
      <c r="M29" s="737"/>
      <c r="N29" s="737"/>
      <c r="O29" s="737"/>
      <c r="P29" s="737"/>
      <c r="Q29" s="737"/>
      <c r="R29" s="738"/>
      <c r="S29" s="736"/>
      <c r="T29" s="737"/>
      <c r="U29" s="737"/>
      <c r="V29" s="737"/>
      <c r="W29" s="737"/>
      <c r="X29" s="737"/>
      <c r="Y29" s="737"/>
      <c r="Z29" s="737"/>
      <c r="AA29" s="737"/>
      <c r="AB29" s="737"/>
      <c r="AC29" s="737"/>
      <c r="AD29" s="737"/>
      <c r="AE29" s="737"/>
      <c r="AF29" s="737"/>
      <c r="AG29" s="737"/>
      <c r="AH29" s="737"/>
      <c r="AI29" s="737"/>
      <c r="AJ29" s="738"/>
      <c r="AK29" s="739" t="str">
        <f t="shared" si="0"/>
        <v/>
      </c>
      <c r="AL29" s="740"/>
      <c r="AM29" s="741"/>
      <c r="AN29" s="742"/>
      <c r="AO29" s="742"/>
      <c r="AP29" s="210" t="s">
        <v>91</v>
      </c>
      <c r="AQ29" s="742"/>
      <c r="AR29" s="742"/>
      <c r="AS29" s="743"/>
      <c r="AT29" s="744" t="str">
        <f t="shared" si="1"/>
        <v/>
      </c>
      <c r="AU29" s="745"/>
      <c r="AV29" s="746"/>
      <c r="AW29" s="747"/>
      <c r="AX29" s="748"/>
      <c r="AY29" s="749"/>
      <c r="AZ29" s="727" t="str">
        <f t="shared" si="2"/>
        <v/>
      </c>
      <c r="BA29" s="728"/>
      <c r="BB29" s="728"/>
      <c r="BC29" s="729"/>
    </row>
    <row r="30" spans="1:55" s="30" customFormat="1" ht="30" customHeight="1">
      <c r="A30" s="730"/>
      <c r="B30" s="731"/>
      <c r="C30" s="731"/>
      <c r="D30" s="732"/>
      <c r="E30" s="733"/>
      <c r="F30" s="734"/>
      <c r="G30" s="734"/>
      <c r="H30" s="734"/>
      <c r="I30" s="735"/>
      <c r="J30" s="736"/>
      <c r="K30" s="737"/>
      <c r="L30" s="737"/>
      <c r="M30" s="737"/>
      <c r="N30" s="737"/>
      <c r="O30" s="737"/>
      <c r="P30" s="737"/>
      <c r="Q30" s="737"/>
      <c r="R30" s="738"/>
      <c r="S30" s="736"/>
      <c r="T30" s="737"/>
      <c r="U30" s="737"/>
      <c r="V30" s="737"/>
      <c r="W30" s="737"/>
      <c r="X30" s="737"/>
      <c r="Y30" s="737"/>
      <c r="Z30" s="737"/>
      <c r="AA30" s="737"/>
      <c r="AB30" s="737"/>
      <c r="AC30" s="737"/>
      <c r="AD30" s="737"/>
      <c r="AE30" s="737"/>
      <c r="AF30" s="737"/>
      <c r="AG30" s="737"/>
      <c r="AH30" s="737"/>
      <c r="AI30" s="737"/>
      <c r="AJ30" s="738"/>
      <c r="AK30" s="739" t="str">
        <f t="shared" si="0"/>
        <v/>
      </c>
      <c r="AL30" s="740"/>
      <c r="AM30" s="741"/>
      <c r="AN30" s="742"/>
      <c r="AO30" s="742"/>
      <c r="AP30" s="210" t="s">
        <v>91</v>
      </c>
      <c r="AQ30" s="742"/>
      <c r="AR30" s="742"/>
      <c r="AS30" s="743"/>
      <c r="AT30" s="744" t="str">
        <f t="shared" si="1"/>
        <v/>
      </c>
      <c r="AU30" s="745"/>
      <c r="AV30" s="746"/>
      <c r="AW30" s="747"/>
      <c r="AX30" s="748"/>
      <c r="AY30" s="749"/>
      <c r="AZ30" s="727" t="str">
        <f t="shared" si="2"/>
        <v/>
      </c>
      <c r="BA30" s="728"/>
      <c r="BB30" s="728"/>
      <c r="BC30" s="729"/>
    </row>
    <row r="31" spans="1:55" s="30" customFormat="1" ht="30" customHeight="1">
      <c r="A31" s="730"/>
      <c r="B31" s="731"/>
      <c r="C31" s="731"/>
      <c r="D31" s="732"/>
      <c r="E31" s="733"/>
      <c r="F31" s="734"/>
      <c r="G31" s="734"/>
      <c r="H31" s="734"/>
      <c r="I31" s="735"/>
      <c r="J31" s="736"/>
      <c r="K31" s="737"/>
      <c r="L31" s="737"/>
      <c r="M31" s="737"/>
      <c r="N31" s="737"/>
      <c r="O31" s="737"/>
      <c r="P31" s="737"/>
      <c r="Q31" s="737"/>
      <c r="R31" s="738"/>
      <c r="S31" s="736"/>
      <c r="T31" s="737"/>
      <c r="U31" s="737"/>
      <c r="V31" s="737"/>
      <c r="W31" s="737"/>
      <c r="X31" s="737"/>
      <c r="Y31" s="737"/>
      <c r="Z31" s="737"/>
      <c r="AA31" s="737"/>
      <c r="AB31" s="737"/>
      <c r="AC31" s="737"/>
      <c r="AD31" s="737"/>
      <c r="AE31" s="737"/>
      <c r="AF31" s="737"/>
      <c r="AG31" s="737"/>
      <c r="AH31" s="737"/>
      <c r="AI31" s="737"/>
      <c r="AJ31" s="738"/>
      <c r="AK31" s="739" t="str">
        <f t="shared" si="0"/>
        <v/>
      </c>
      <c r="AL31" s="740"/>
      <c r="AM31" s="741"/>
      <c r="AN31" s="742"/>
      <c r="AO31" s="742"/>
      <c r="AP31" s="210" t="s">
        <v>91</v>
      </c>
      <c r="AQ31" s="742"/>
      <c r="AR31" s="742"/>
      <c r="AS31" s="743"/>
      <c r="AT31" s="744" t="str">
        <f t="shared" si="1"/>
        <v/>
      </c>
      <c r="AU31" s="745"/>
      <c r="AV31" s="746"/>
      <c r="AW31" s="747"/>
      <c r="AX31" s="748"/>
      <c r="AY31" s="749"/>
      <c r="AZ31" s="727" t="str">
        <f t="shared" si="2"/>
        <v/>
      </c>
      <c r="BA31" s="728"/>
      <c r="BB31" s="728"/>
      <c r="BC31" s="729"/>
    </row>
    <row r="32" spans="1:55" s="30" customFormat="1" ht="30" customHeight="1">
      <c r="A32" s="730"/>
      <c r="B32" s="731"/>
      <c r="C32" s="731"/>
      <c r="D32" s="732"/>
      <c r="E32" s="733"/>
      <c r="F32" s="734"/>
      <c r="G32" s="734"/>
      <c r="H32" s="734"/>
      <c r="I32" s="735"/>
      <c r="J32" s="736"/>
      <c r="K32" s="737"/>
      <c r="L32" s="737"/>
      <c r="M32" s="737"/>
      <c r="N32" s="737"/>
      <c r="O32" s="737"/>
      <c r="P32" s="737"/>
      <c r="Q32" s="737"/>
      <c r="R32" s="738"/>
      <c r="S32" s="736"/>
      <c r="T32" s="737"/>
      <c r="U32" s="737"/>
      <c r="V32" s="737"/>
      <c r="W32" s="737"/>
      <c r="X32" s="737"/>
      <c r="Y32" s="737"/>
      <c r="Z32" s="737"/>
      <c r="AA32" s="737"/>
      <c r="AB32" s="737"/>
      <c r="AC32" s="737"/>
      <c r="AD32" s="737"/>
      <c r="AE32" s="737"/>
      <c r="AF32" s="737"/>
      <c r="AG32" s="737"/>
      <c r="AH32" s="737"/>
      <c r="AI32" s="737"/>
      <c r="AJ32" s="738"/>
      <c r="AK32" s="739" t="str">
        <f t="shared" si="0"/>
        <v/>
      </c>
      <c r="AL32" s="740"/>
      <c r="AM32" s="741"/>
      <c r="AN32" s="742"/>
      <c r="AO32" s="742"/>
      <c r="AP32" s="210" t="s">
        <v>91</v>
      </c>
      <c r="AQ32" s="742"/>
      <c r="AR32" s="742"/>
      <c r="AS32" s="743"/>
      <c r="AT32" s="744" t="str">
        <f t="shared" si="1"/>
        <v/>
      </c>
      <c r="AU32" s="745"/>
      <c r="AV32" s="746"/>
      <c r="AW32" s="747"/>
      <c r="AX32" s="748"/>
      <c r="AY32" s="749"/>
      <c r="AZ32" s="877" t="str">
        <f t="shared" si="2"/>
        <v/>
      </c>
      <c r="BA32" s="878"/>
      <c r="BB32" s="878"/>
      <c r="BC32" s="879"/>
    </row>
    <row r="33" spans="1:55" s="30" customFormat="1" ht="30" customHeight="1">
      <c r="A33" s="730"/>
      <c r="B33" s="731"/>
      <c r="C33" s="731"/>
      <c r="D33" s="732"/>
      <c r="E33" s="733"/>
      <c r="F33" s="734"/>
      <c r="G33" s="734"/>
      <c r="H33" s="734"/>
      <c r="I33" s="735"/>
      <c r="J33" s="736"/>
      <c r="K33" s="737"/>
      <c r="L33" s="737"/>
      <c r="M33" s="737"/>
      <c r="N33" s="737"/>
      <c r="O33" s="737"/>
      <c r="P33" s="737"/>
      <c r="Q33" s="737"/>
      <c r="R33" s="738"/>
      <c r="S33" s="736"/>
      <c r="T33" s="737"/>
      <c r="U33" s="737"/>
      <c r="V33" s="737"/>
      <c r="W33" s="737"/>
      <c r="X33" s="737"/>
      <c r="Y33" s="737"/>
      <c r="Z33" s="737"/>
      <c r="AA33" s="737"/>
      <c r="AB33" s="737"/>
      <c r="AC33" s="737"/>
      <c r="AD33" s="737"/>
      <c r="AE33" s="737"/>
      <c r="AF33" s="737"/>
      <c r="AG33" s="737"/>
      <c r="AH33" s="737"/>
      <c r="AI33" s="737"/>
      <c r="AJ33" s="738"/>
      <c r="AK33" s="739" t="str">
        <f t="shared" si="0"/>
        <v/>
      </c>
      <c r="AL33" s="740"/>
      <c r="AM33" s="741"/>
      <c r="AN33" s="742"/>
      <c r="AO33" s="742"/>
      <c r="AP33" s="210" t="s">
        <v>91</v>
      </c>
      <c r="AQ33" s="742"/>
      <c r="AR33" s="742"/>
      <c r="AS33" s="743"/>
      <c r="AT33" s="744" t="str">
        <f t="shared" si="1"/>
        <v/>
      </c>
      <c r="AU33" s="745"/>
      <c r="AV33" s="746"/>
      <c r="AW33" s="747"/>
      <c r="AX33" s="748"/>
      <c r="AY33" s="749"/>
      <c r="AZ33" s="727" t="str">
        <f t="shared" si="2"/>
        <v/>
      </c>
      <c r="BA33" s="728"/>
      <c r="BB33" s="728"/>
      <c r="BC33" s="729"/>
    </row>
    <row r="34" spans="1:55" s="30" customFormat="1" ht="30" customHeight="1">
      <c r="A34" s="730"/>
      <c r="B34" s="731"/>
      <c r="C34" s="731"/>
      <c r="D34" s="732"/>
      <c r="E34" s="733"/>
      <c r="F34" s="734"/>
      <c r="G34" s="734"/>
      <c r="H34" s="734"/>
      <c r="I34" s="735"/>
      <c r="J34" s="736"/>
      <c r="K34" s="737"/>
      <c r="L34" s="737"/>
      <c r="M34" s="737"/>
      <c r="N34" s="737"/>
      <c r="O34" s="737"/>
      <c r="P34" s="737"/>
      <c r="Q34" s="737"/>
      <c r="R34" s="738"/>
      <c r="S34" s="736"/>
      <c r="T34" s="737"/>
      <c r="U34" s="737"/>
      <c r="V34" s="737"/>
      <c r="W34" s="737"/>
      <c r="X34" s="737"/>
      <c r="Y34" s="737"/>
      <c r="Z34" s="737"/>
      <c r="AA34" s="737"/>
      <c r="AB34" s="737"/>
      <c r="AC34" s="737"/>
      <c r="AD34" s="737"/>
      <c r="AE34" s="737"/>
      <c r="AF34" s="737"/>
      <c r="AG34" s="737"/>
      <c r="AH34" s="737"/>
      <c r="AI34" s="737"/>
      <c r="AJ34" s="738"/>
      <c r="AK34" s="739" t="str">
        <f t="shared" si="0"/>
        <v/>
      </c>
      <c r="AL34" s="740"/>
      <c r="AM34" s="741"/>
      <c r="AN34" s="742"/>
      <c r="AO34" s="742"/>
      <c r="AP34" s="210" t="s">
        <v>91</v>
      </c>
      <c r="AQ34" s="742"/>
      <c r="AR34" s="742"/>
      <c r="AS34" s="743"/>
      <c r="AT34" s="744" t="str">
        <f t="shared" si="1"/>
        <v/>
      </c>
      <c r="AU34" s="745"/>
      <c r="AV34" s="746"/>
      <c r="AW34" s="747"/>
      <c r="AX34" s="748"/>
      <c r="AY34" s="749"/>
      <c r="AZ34" s="727" t="str">
        <f t="shared" si="2"/>
        <v/>
      </c>
      <c r="BA34" s="728"/>
      <c r="BB34" s="728"/>
      <c r="BC34" s="729"/>
    </row>
    <row r="35" spans="1:55" s="30" customFormat="1" ht="30" customHeight="1">
      <c r="A35" s="730"/>
      <c r="B35" s="731"/>
      <c r="C35" s="731"/>
      <c r="D35" s="732"/>
      <c r="E35" s="733"/>
      <c r="F35" s="734"/>
      <c r="G35" s="734"/>
      <c r="H35" s="734"/>
      <c r="I35" s="735"/>
      <c r="J35" s="736"/>
      <c r="K35" s="737"/>
      <c r="L35" s="737"/>
      <c r="M35" s="737"/>
      <c r="N35" s="737"/>
      <c r="O35" s="737"/>
      <c r="P35" s="737"/>
      <c r="Q35" s="737"/>
      <c r="R35" s="738"/>
      <c r="S35" s="736"/>
      <c r="T35" s="737"/>
      <c r="U35" s="737"/>
      <c r="V35" s="737"/>
      <c r="W35" s="737"/>
      <c r="X35" s="737"/>
      <c r="Y35" s="737"/>
      <c r="Z35" s="737"/>
      <c r="AA35" s="737"/>
      <c r="AB35" s="737"/>
      <c r="AC35" s="737"/>
      <c r="AD35" s="737"/>
      <c r="AE35" s="737"/>
      <c r="AF35" s="737"/>
      <c r="AG35" s="737"/>
      <c r="AH35" s="737"/>
      <c r="AI35" s="737"/>
      <c r="AJ35" s="738"/>
      <c r="AK35" s="739" t="str">
        <f t="shared" si="0"/>
        <v/>
      </c>
      <c r="AL35" s="740"/>
      <c r="AM35" s="741"/>
      <c r="AN35" s="742"/>
      <c r="AO35" s="742"/>
      <c r="AP35" s="210" t="s">
        <v>91</v>
      </c>
      <c r="AQ35" s="742"/>
      <c r="AR35" s="742"/>
      <c r="AS35" s="743"/>
      <c r="AT35" s="744" t="str">
        <f t="shared" si="1"/>
        <v/>
      </c>
      <c r="AU35" s="745"/>
      <c r="AV35" s="746"/>
      <c r="AW35" s="747"/>
      <c r="AX35" s="748"/>
      <c r="AY35" s="749"/>
      <c r="AZ35" s="727" t="str">
        <f t="shared" si="2"/>
        <v/>
      </c>
      <c r="BA35" s="728"/>
      <c r="BB35" s="728"/>
      <c r="BC35" s="729"/>
    </row>
    <row r="36" spans="1:55" s="30" customFormat="1" ht="30" customHeight="1" thickBot="1">
      <c r="A36" s="730"/>
      <c r="B36" s="731"/>
      <c r="C36" s="731"/>
      <c r="D36" s="732"/>
      <c r="E36" s="733"/>
      <c r="F36" s="734"/>
      <c r="G36" s="734"/>
      <c r="H36" s="734"/>
      <c r="I36" s="735"/>
      <c r="J36" s="736"/>
      <c r="K36" s="737"/>
      <c r="L36" s="737"/>
      <c r="M36" s="737"/>
      <c r="N36" s="737"/>
      <c r="O36" s="737"/>
      <c r="P36" s="737"/>
      <c r="Q36" s="737"/>
      <c r="R36" s="738"/>
      <c r="S36" s="736"/>
      <c r="T36" s="737"/>
      <c r="U36" s="737"/>
      <c r="V36" s="737"/>
      <c r="W36" s="737"/>
      <c r="X36" s="737"/>
      <c r="Y36" s="737"/>
      <c r="Z36" s="737"/>
      <c r="AA36" s="737"/>
      <c r="AB36" s="737"/>
      <c r="AC36" s="737"/>
      <c r="AD36" s="737"/>
      <c r="AE36" s="737"/>
      <c r="AF36" s="737"/>
      <c r="AG36" s="737"/>
      <c r="AH36" s="737"/>
      <c r="AI36" s="737"/>
      <c r="AJ36" s="738"/>
      <c r="AK36" s="739" t="str">
        <f t="shared" si="0"/>
        <v/>
      </c>
      <c r="AL36" s="740"/>
      <c r="AM36" s="741"/>
      <c r="AN36" s="742"/>
      <c r="AO36" s="742"/>
      <c r="AP36" s="210" t="s">
        <v>91</v>
      </c>
      <c r="AQ36" s="742"/>
      <c r="AR36" s="742"/>
      <c r="AS36" s="743"/>
      <c r="AT36" s="744" t="str">
        <f t="shared" si="1"/>
        <v/>
      </c>
      <c r="AU36" s="745"/>
      <c r="AV36" s="746"/>
      <c r="AW36" s="747"/>
      <c r="AX36" s="748"/>
      <c r="AY36" s="749"/>
      <c r="AZ36" s="727" t="str">
        <f t="shared" si="2"/>
        <v/>
      </c>
      <c r="BA36" s="728"/>
      <c r="BB36" s="728"/>
      <c r="BC36" s="729"/>
    </row>
    <row r="37" spans="1:55" ht="30" customHeight="1" thickTop="1" thickBot="1">
      <c r="A37" s="759" t="s">
        <v>112</v>
      </c>
      <c r="B37" s="760"/>
      <c r="C37" s="760"/>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1"/>
      <c r="AW37" s="893">
        <f>SUM(AW15:AY36)</f>
        <v>0</v>
      </c>
      <c r="AX37" s="894"/>
      <c r="AY37" s="895"/>
      <c r="AZ37" s="889">
        <f>SUM(AZ15:BC36)</f>
        <v>0</v>
      </c>
      <c r="BA37" s="890"/>
      <c r="BB37" s="890"/>
      <c r="BC37" s="891"/>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914" t="s">
        <v>88</v>
      </c>
      <c r="B39" s="915"/>
      <c r="C39" s="915"/>
      <c r="D39" s="916"/>
      <c r="E39" s="917" t="s">
        <v>92</v>
      </c>
      <c r="F39" s="918"/>
      <c r="G39" s="918"/>
      <c r="H39" s="918"/>
      <c r="I39" s="918"/>
      <c r="J39" s="918"/>
      <c r="K39" s="918"/>
      <c r="L39" s="918"/>
      <c r="M39" s="918"/>
      <c r="N39" s="919"/>
      <c r="O39" s="192"/>
      <c r="P39" s="124"/>
      <c r="Q39" s="827" t="str">
        <f>IF(COUNTIF(AK45:AL59,"err")&gt;0,"グレードと一致しない番号があります。登録番号を確認して下さい。","")</f>
        <v/>
      </c>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7"/>
      <c r="AY39" s="827"/>
      <c r="AZ39" s="827"/>
      <c r="BA39" s="827"/>
      <c r="BB39" s="827"/>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754" t="s">
        <v>271</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6"/>
      <c r="AM41" s="764" t="s">
        <v>5</v>
      </c>
      <c r="AN41" s="765"/>
      <c r="AO41" s="765"/>
      <c r="AP41" s="765"/>
      <c r="AQ41" s="765"/>
      <c r="AR41" s="765"/>
      <c r="AS41" s="766"/>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857" t="s">
        <v>99</v>
      </c>
      <c r="B43" s="858"/>
      <c r="C43" s="858"/>
      <c r="D43" s="859"/>
      <c r="E43" s="767" t="s">
        <v>240</v>
      </c>
      <c r="F43" s="768"/>
      <c r="G43" s="768"/>
      <c r="H43" s="768"/>
      <c r="I43" s="769"/>
      <c r="J43" s="773" t="s">
        <v>10</v>
      </c>
      <c r="K43" s="774"/>
      <c r="L43" s="774"/>
      <c r="M43" s="774"/>
      <c r="N43" s="774"/>
      <c r="O43" s="774"/>
      <c r="P43" s="774"/>
      <c r="Q43" s="774"/>
      <c r="R43" s="775"/>
      <c r="S43" s="773" t="s">
        <v>89</v>
      </c>
      <c r="T43" s="774"/>
      <c r="U43" s="774"/>
      <c r="V43" s="774"/>
      <c r="W43" s="774"/>
      <c r="X43" s="774"/>
      <c r="Y43" s="774"/>
      <c r="Z43" s="774"/>
      <c r="AA43" s="774"/>
      <c r="AB43" s="774"/>
      <c r="AC43" s="774"/>
      <c r="AD43" s="774"/>
      <c r="AE43" s="774"/>
      <c r="AF43" s="774"/>
      <c r="AG43" s="774"/>
      <c r="AH43" s="774"/>
      <c r="AI43" s="774"/>
      <c r="AJ43" s="775"/>
      <c r="AK43" s="839" t="s">
        <v>90</v>
      </c>
      <c r="AL43" s="840"/>
      <c r="AM43" s="853" t="s">
        <v>23</v>
      </c>
      <c r="AN43" s="854"/>
      <c r="AO43" s="854"/>
      <c r="AP43" s="854"/>
      <c r="AQ43" s="854"/>
      <c r="AR43" s="854"/>
      <c r="AS43" s="855"/>
      <c r="AT43" s="865" t="s">
        <v>20</v>
      </c>
      <c r="AU43" s="866"/>
      <c r="AV43" s="867"/>
      <c r="AW43" s="773" t="s">
        <v>49</v>
      </c>
      <c r="AX43" s="774"/>
      <c r="AY43" s="775"/>
      <c r="AZ43" s="880" t="s">
        <v>21</v>
      </c>
      <c r="BA43" s="881"/>
      <c r="BB43" s="881"/>
      <c r="BC43" s="882"/>
    </row>
    <row r="44" spans="1:55" ht="28.5" customHeight="1" thickBot="1">
      <c r="A44" s="860"/>
      <c r="B44" s="861"/>
      <c r="C44" s="861"/>
      <c r="D44" s="862"/>
      <c r="E44" s="770"/>
      <c r="F44" s="771"/>
      <c r="G44" s="771"/>
      <c r="H44" s="771"/>
      <c r="I44" s="772"/>
      <c r="J44" s="776"/>
      <c r="K44" s="777"/>
      <c r="L44" s="777"/>
      <c r="M44" s="777"/>
      <c r="N44" s="777"/>
      <c r="O44" s="777"/>
      <c r="P44" s="777"/>
      <c r="Q44" s="777"/>
      <c r="R44" s="778"/>
      <c r="S44" s="776"/>
      <c r="T44" s="777"/>
      <c r="U44" s="777"/>
      <c r="V44" s="777"/>
      <c r="W44" s="777"/>
      <c r="X44" s="777"/>
      <c r="Y44" s="777"/>
      <c r="Z44" s="777"/>
      <c r="AA44" s="777"/>
      <c r="AB44" s="777"/>
      <c r="AC44" s="777"/>
      <c r="AD44" s="777"/>
      <c r="AE44" s="777"/>
      <c r="AF44" s="777"/>
      <c r="AG44" s="777"/>
      <c r="AH44" s="777"/>
      <c r="AI44" s="777"/>
      <c r="AJ44" s="778"/>
      <c r="AK44" s="841"/>
      <c r="AL44" s="842"/>
      <c r="AM44" s="843" t="s">
        <v>12</v>
      </c>
      <c r="AN44" s="844"/>
      <c r="AO44" s="844"/>
      <c r="AP44" s="225" t="s">
        <v>91</v>
      </c>
      <c r="AQ44" s="844" t="s">
        <v>13</v>
      </c>
      <c r="AR44" s="844"/>
      <c r="AS44" s="856"/>
      <c r="AT44" s="868"/>
      <c r="AU44" s="869"/>
      <c r="AV44" s="870"/>
      <c r="AW44" s="776"/>
      <c r="AX44" s="777"/>
      <c r="AY44" s="778"/>
      <c r="AZ44" s="883"/>
      <c r="BA44" s="884"/>
      <c r="BB44" s="884"/>
      <c r="BC44" s="885"/>
    </row>
    <row r="45" spans="1:55" s="30" customFormat="1" ht="30" customHeight="1" thickTop="1">
      <c r="A45" s="845"/>
      <c r="B45" s="846"/>
      <c r="C45" s="846"/>
      <c r="D45" s="847"/>
      <c r="E45" s="697"/>
      <c r="F45" s="698"/>
      <c r="G45" s="698"/>
      <c r="H45" s="698"/>
      <c r="I45" s="699"/>
      <c r="J45" s="848"/>
      <c r="K45" s="849"/>
      <c r="L45" s="849"/>
      <c r="M45" s="849"/>
      <c r="N45" s="849"/>
      <c r="O45" s="849"/>
      <c r="P45" s="849"/>
      <c r="Q45" s="849"/>
      <c r="R45" s="850"/>
      <c r="S45" s="848"/>
      <c r="T45" s="849"/>
      <c r="U45" s="849"/>
      <c r="V45" s="849"/>
      <c r="W45" s="849"/>
      <c r="X45" s="849"/>
      <c r="Y45" s="849"/>
      <c r="Z45" s="849"/>
      <c r="AA45" s="849"/>
      <c r="AB45" s="849"/>
      <c r="AC45" s="849"/>
      <c r="AD45" s="849"/>
      <c r="AE45" s="849"/>
      <c r="AF45" s="849"/>
      <c r="AG45" s="849"/>
      <c r="AH45" s="849"/>
      <c r="AI45" s="849"/>
      <c r="AJ45" s="850"/>
      <c r="AK45" s="851" t="str">
        <f>IF(E45="","",IF(AND(LEFT(E45,1)&amp;RIGHT(E45,1)&lt;&gt;"W5"),"err",LEFT(E45,1)&amp;RIGHT(E45,1)))</f>
        <v/>
      </c>
      <c r="AL45" s="852"/>
      <c r="AM45" s="892"/>
      <c r="AN45" s="863"/>
      <c r="AO45" s="863"/>
      <c r="AP45" s="209" t="s">
        <v>91</v>
      </c>
      <c r="AQ45" s="863"/>
      <c r="AR45" s="863"/>
      <c r="AS45" s="864"/>
      <c r="AT45" s="871" t="str">
        <f t="shared" ref="AT45:AT59" si="6">IF(AND(AM45&lt;&gt;"",AQ45&lt;&gt;""),ROUNDDOWN(AM45*AQ45/1000000,2),"")</f>
        <v/>
      </c>
      <c r="AU45" s="872"/>
      <c r="AV45" s="873"/>
      <c r="AW45" s="874"/>
      <c r="AX45" s="875"/>
      <c r="AY45" s="876"/>
      <c r="AZ45" s="886" t="str">
        <f t="shared" ref="AZ45:AZ59" si="7">IF(AT45&lt;&gt;"",AW45*AT45,"")</f>
        <v/>
      </c>
      <c r="BA45" s="887"/>
      <c r="BB45" s="887"/>
      <c r="BC45" s="888"/>
    </row>
    <row r="46" spans="1:55" s="30" customFormat="1" ht="30" customHeight="1">
      <c r="A46" s="730"/>
      <c r="B46" s="731"/>
      <c r="C46" s="731"/>
      <c r="D46" s="732"/>
      <c r="E46" s="733"/>
      <c r="F46" s="734"/>
      <c r="G46" s="734"/>
      <c r="H46" s="734"/>
      <c r="I46" s="735"/>
      <c r="J46" s="736"/>
      <c r="K46" s="737"/>
      <c r="L46" s="737"/>
      <c r="M46" s="737"/>
      <c r="N46" s="737"/>
      <c r="O46" s="737"/>
      <c r="P46" s="737"/>
      <c r="Q46" s="737"/>
      <c r="R46" s="738"/>
      <c r="S46" s="736"/>
      <c r="T46" s="737"/>
      <c r="U46" s="737"/>
      <c r="V46" s="737"/>
      <c r="W46" s="737"/>
      <c r="X46" s="737"/>
      <c r="Y46" s="737"/>
      <c r="Z46" s="737"/>
      <c r="AA46" s="737"/>
      <c r="AB46" s="737"/>
      <c r="AC46" s="737"/>
      <c r="AD46" s="737"/>
      <c r="AE46" s="737"/>
      <c r="AF46" s="737"/>
      <c r="AG46" s="737"/>
      <c r="AH46" s="737"/>
      <c r="AI46" s="737"/>
      <c r="AJ46" s="738"/>
      <c r="AK46" s="739" t="str">
        <f t="shared" ref="AK46:AK59" si="8">IF(E46="","",IF(AND(LEFT(E46,1)&amp;RIGHT(E46,1)&lt;&gt;"W5"),"err",LEFT(E46,1)&amp;RIGHT(E46,1)))</f>
        <v/>
      </c>
      <c r="AL46" s="740"/>
      <c r="AM46" s="741"/>
      <c r="AN46" s="742"/>
      <c r="AO46" s="742"/>
      <c r="AP46" s="210" t="s">
        <v>91</v>
      </c>
      <c r="AQ46" s="742"/>
      <c r="AR46" s="742"/>
      <c r="AS46" s="743"/>
      <c r="AT46" s="744" t="str">
        <f t="shared" si="6"/>
        <v/>
      </c>
      <c r="AU46" s="745"/>
      <c r="AV46" s="746"/>
      <c r="AW46" s="747"/>
      <c r="AX46" s="748"/>
      <c r="AY46" s="749"/>
      <c r="AZ46" s="727" t="str">
        <f t="shared" si="7"/>
        <v/>
      </c>
      <c r="BA46" s="728"/>
      <c r="BB46" s="728"/>
      <c r="BC46" s="729"/>
    </row>
    <row r="47" spans="1:55" s="30" customFormat="1" ht="30" customHeight="1">
      <c r="A47" s="730"/>
      <c r="B47" s="731"/>
      <c r="C47" s="731"/>
      <c r="D47" s="732"/>
      <c r="E47" s="733"/>
      <c r="F47" s="734"/>
      <c r="G47" s="734"/>
      <c r="H47" s="734"/>
      <c r="I47" s="735"/>
      <c r="J47" s="736"/>
      <c r="K47" s="737"/>
      <c r="L47" s="737"/>
      <c r="M47" s="737"/>
      <c r="N47" s="737"/>
      <c r="O47" s="737"/>
      <c r="P47" s="737"/>
      <c r="Q47" s="737"/>
      <c r="R47" s="738"/>
      <c r="S47" s="736"/>
      <c r="T47" s="737"/>
      <c r="U47" s="737"/>
      <c r="V47" s="737"/>
      <c r="W47" s="737"/>
      <c r="X47" s="737"/>
      <c r="Y47" s="737"/>
      <c r="Z47" s="737"/>
      <c r="AA47" s="737"/>
      <c r="AB47" s="737"/>
      <c r="AC47" s="737"/>
      <c r="AD47" s="737"/>
      <c r="AE47" s="737"/>
      <c r="AF47" s="737"/>
      <c r="AG47" s="737"/>
      <c r="AH47" s="737"/>
      <c r="AI47" s="737"/>
      <c r="AJ47" s="738"/>
      <c r="AK47" s="739" t="str">
        <f t="shared" si="8"/>
        <v/>
      </c>
      <c r="AL47" s="740"/>
      <c r="AM47" s="741"/>
      <c r="AN47" s="742"/>
      <c r="AO47" s="742"/>
      <c r="AP47" s="210" t="s">
        <v>91</v>
      </c>
      <c r="AQ47" s="742"/>
      <c r="AR47" s="742"/>
      <c r="AS47" s="743"/>
      <c r="AT47" s="744" t="str">
        <f t="shared" si="6"/>
        <v/>
      </c>
      <c r="AU47" s="745"/>
      <c r="AV47" s="746"/>
      <c r="AW47" s="747"/>
      <c r="AX47" s="748"/>
      <c r="AY47" s="749"/>
      <c r="AZ47" s="727" t="str">
        <f t="shared" si="7"/>
        <v/>
      </c>
      <c r="BA47" s="728"/>
      <c r="BB47" s="728"/>
      <c r="BC47" s="729"/>
    </row>
    <row r="48" spans="1:55" s="30" customFormat="1" ht="30" customHeight="1">
      <c r="A48" s="730"/>
      <c r="B48" s="731"/>
      <c r="C48" s="731"/>
      <c r="D48" s="732"/>
      <c r="E48" s="733"/>
      <c r="F48" s="734"/>
      <c r="G48" s="734"/>
      <c r="H48" s="734"/>
      <c r="I48" s="735"/>
      <c r="J48" s="736"/>
      <c r="K48" s="737"/>
      <c r="L48" s="737"/>
      <c r="M48" s="737"/>
      <c r="N48" s="737"/>
      <c r="O48" s="737"/>
      <c r="P48" s="737"/>
      <c r="Q48" s="737"/>
      <c r="R48" s="738"/>
      <c r="S48" s="736"/>
      <c r="T48" s="737"/>
      <c r="U48" s="737"/>
      <c r="V48" s="737"/>
      <c r="W48" s="737"/>
      <c r="X48" s="737"/>
      <c r="Y48" s="737"/>
      <c r="Z48" s="737"/>
      <c r="AA48" s="737"/>
      <c r="AB48" s="737"/>
      <c r="AC48" s="737"/>
      <c r="AD48" s="737"/>
      <c r="AE48" s="737"/>
      <c r="AF48" s="737"/>
      <c r="AG48" s="737"/>
      <c r="AH48" s="737"/>
      <c r="AI48" s="737"/>
      <c r="AJ48" s="738"/>
      <c r="AK48" s="739" t="str">
        <f t="shared" si="8"/>
        <v/>
      </c>
      <c r="AL48" s="740"/>
      <c r="AM48" s="741"/>
      <c r="AN48" s="742"/>
      <c r="AO48" s="742"/>
      <c r="AP48" s="210" t="s">
        <v>91</v>
      </c>
      <c r="AQ48" s="742"/>
      <c r="AR48" s="742"/>
      <c r="AS48" s="743"/>
      <c r="AT48" s="744" t="str">
        <f t="shared" si="6"/>
        <v/>
      </c>
      <c r="AU48" s="745"/>
      <c r="AV48" s="746"/>
      <c r="AW48" s="747"/>
      <c r="AX48" s="748"/>
      <c r="AY48" s="749"/>
      <c r="AZ48" s="727" t="str">
        <f t="shared" si="7"/>
        <v/>
      </c>
      <c r="BA48" s="728"/>
      <c r="BB48" s="728"/>
      <c r="BC48" s="729"/>
    </row>
    <row r="49" spans="1:55" s="30" customFormat="1" ht="30" customHeight="1">
      <c r="A49" s="730"/>
      <c r="B49" s="731"/>
      <c r="C49" s="731"/>
      <c r="D49" s="732"/>
      <c r="E49" s="733"/>
      <c r="F49" s="734"/>
      <c r="G49" s="734"/>
      <c r="H49" s="734"/>
      <c r="I49" s="735"/>
      <c r="J49" s="736"/>
      <c r="K49" s="737"/>
      <c r="L49" s="737"/>
      <c r="M49" s="737"/>
      <c r="N49" s="737"/>
      <c r="O49" s="737"/>
      <c r="P49" s="737"/>
      <c r="Q49" s="737"/>
      <c r="R49" s="738"/>
      <c r="S49" s="736"/>
      <c r="T49" s="737"/>
      <c r="U49" s="737"/>
      <c r="V49" s="737"/>
      <c r="W49" s="737"/>
      <c r="X49" s="737"/>
      <c r="Y49" s="737"/>
      <c r="Z49" s="737"/>
      <c r="AA49" s="737"/>
      <c r="AB49" s="737"/>
      <c r="AC49" s="737"/>
      <c r="AD49" s="737"/>
      <c r="AE49" s="737"/>
      <c r="AF49" s="737"/>
      <c r="AG49" s="737"/>
      <c r="AH49" s="737"/>
      <c r="AI49" s="737"/>
      <c r="AJ49" s="738"/>
      <c r="AK49" s="739" t="str">
        <f>IF(E49="","",IF(AND(LEFT(E49,1)&amp;RIGHT(E49,1)&lt;&gt;"W5"),"err",LEFT(E49,1)&amp;RIGHT(E49,1)))</f>
        <v/>
      </c>
      <c r="AL49" s="740"/>
      <c r="AM49" s="741"/>
      <c r="AN49" s="742"/>
      <c r="AO49" s="742"/>
      <c r="AP49" s="210" t="s">
        <v>91</v>
      </c>
      <c r="AQ49" s="742"/>
      <c r="AR49" s="742"/>
      <c r="AS49" s="743"/>
      <c r="AT49" s="744" t="str">
        <f>IF(AND(AM49&lt;&gt;"",AQ49&lt;&gt;""),ROUNDDOWN(AM49*AQ49/1000000,2),"")</f>
        <v/>
      </c>
      <c r="AU49" s="745"/>
      <c r="AV49" s="746"/>
      <c r="AW49" s="747"/>
      <c r="AX49" s="748"/>
      <c r="AY49" s="749"/>
      <c r="AZ49" s="727" t="str">
        <f>IF(AT49&lt;&gt;"",AW49*AT49,"")</f>
        <v/>
      </c>
      <c r="BA49" s="728"/>
      <c r="BB49" s="728"/>
      <c r="BC49" s="729"/>
    </row>
    <row r="50" spans="1:55" s="30" customFormat="1" ht="30" customHeight="1">
      <c r="A50" s="730"/>
      <c r="B50" s="731"/>
      <c r="C50" s="731"/>
      <c r="D50" s="732"/>
      <c r="E50" s="733"/>
      <c r="F50" s="734"/>
      <c r="G50" s="734"/>
      <c r="H50" s="734"/>
      <c r="I50" s="735"/>
      <c r="J50" s="736"/>
      <c r="K50" s="737"/>
      <c r="L50" s="737"/>
      <c r="M50" s="737"/>
      <c r="N50" s="737"/>
      <c r="O50" s="737"/>
      <c r="P50" s="737"/>
      <c r="Q50" s="737"/>
      <c r="R50" s="738"/>
      <c r="S50" s="736"/>
      <c r="T50" s="737"/>
      <c r="U50" s="737"/>
      <c r="V50" s="737"/>
      <c r="W50" s="737"/>
      <c r="X50" s="737"/>
      <c r="Y50" s="737"/>
      <c r="Z50" s="737"/>
      <c r="AA50" s="737"/>
      <c r="AB50" s="737"/>
      <c r="AC50" s="737"/>
      <c r="AD50" s="737"/>
      <c r="AE50" s="737"/>
      <c r="AF50" s="737"/>
      <c r="AG50" s="737"/>
      <c r="AH50" s="737"/>
      <c r="AI50" s="737"/>
      <c r="AJ50" s="738"/>
      <c r="AK50" s="739" t="str">
        <f>IF(E50="","",IF(AND(LEFT(E50,1)&amp;RIGHT(E50,1)&lt;&gt;"W5"),"err",LEFT(E50,1)&amp;RIGHT(E50,1)))</f>
        <v/>
      </c>
      <c r="AL50" s="740"/>
      <c r="AM50" s="741"/>
      <c r="AN50" s="742"/>
      <c r="AO50" s="742"/>
      <c r="AP50" s="210" t="s">
        <v>91</v>
      </c>
      <c r="AQ50" s="742"/>
      <c r="AR50" s="742"/>
      <c r="AS50" s="743"/>
      <c r="AT50" s="744" t="str">
        <f>IF(AND(AM50&lt;&gt;"",AQ50&lt;&gt;""),ROUNDDOWN(AM50*AQ50/1000000,2),"")</f>
        <v/>
      </c>
      <c r="AU50" s="745"/>
      <c r="AV50" s="746"/>
      <c r="AW50" s="747"/>
      <c r="AX50" s="748"/>
      <c r="AY50" s="749"/>
      <c r="AZ50" s="727" t="str">
        <f>IF(AT50&lt;&gt;"",AW50*AT50,"")</f>
        <v/>
      </c>
      <c r="BA50" s="728"/>
      <c r="BB50" s="728"/>
      <c r="BC50" s="729"/>
    </row>
    <row r="51" spans="1:55" s="30" customFormat="1" ht="30" customHeight="1">
      <c r="A51" s="730"/>
      <c r="B51" s="731"/>
      <c r="C51" s="731"/>
      <c r="D51" s="732"/>
      <c r="E51" s="733"/>
      <c r="F51" s="734"/>
      <c r="G51" s="734"/>
      <c r="H51" s="734"/>
      <c r="I51" s="735"/>
      <c r="J51" s="736"/>
      <c r="K51" s="737"/>
      <c r="L51" s="737"/>
      <c r="M51" s="737"/>
      <c r="N51" s="737"/>
      <c r="O51" s="737"/>
      <c r="P51" s="737"/>
      <c r="Q51" s="737"/>
      <c r="R51" s="738"/>
      <c r="S51" s="736"/>
      <c r="T51" s="737"/>
      <c r="U51" s="737"/>
      <c r="V51" s="737"/>
      <c r="W51" s="737"/>
      <c r="X51" s="737"/>
      <c r="Y51" s="737"/>
      <c r="Z51" s="737"/>
      <c r="AA51" s="737"/>
      <c r="AB51" s="737"/>
      <c r="AC51" s="737"/>
      <c r="AD51" s="737"/>
      <c r="AE51" s="737"/>
      <c r="AF51" s="737"/>
      <c r="AG51" s="737"/>
      <c r="AH51" s="737"/>
      <c r="AI51" s="737"/>
      <c r="AJ51" s="738"/>
      <c r="AK51" s="739" t="str">
        <f>IF(E51="","",IF(AND(LEFT(E51,1)&amp;RIGHT(E51,1)&lt;&gt;"W5"),"err",LEFT(E51,1)&amp;RIGHT(E51,1)))</f>
        <v/>
      </c>
      <c r="AL51" s="740"/>
      <c r="AM51" s="741"/>
      <c r="AN51" s="742"/>
      <c r="AO51" s="742"/>
      <c r="AP51" s="210" t="s">
        <v>91</v>
      </c>
      <c r="AQ51" s="742"/>
      <c r="AR51" s="742"/>
      <c r="AS51" s="743"/>
      <c r="AT51" s="744" t="str">
        <f>IF(AND(AM51&lt;&gt;"",AQ51&lt;&gt;""),ROUNDDOWN(AM51*AQ51/1000000,2),"")</f>
        <v/>
      </c>
      <c r="AU51" s="745"/>
      <c r="AV51" s="746"/>
      <c r="AW51" s="747"/>
      <c r="AX51" s="748"/>
      <c r="AY51" s="749"/>
      <c r="AZ51" s="727" t="str">
        <f>IF(AT51&lt;&gt;"",AW51*AT51,"")</f>
        <v/>
      </c>
      <c r="BA51" s="728"/>
      <c r="BB51" s="728"/>
      <c r="BC51" s="729"/>
    </row>
    <row r="52" spans="1:55" s="30" customFormat="1" ht="30" customHeight="1">
      <c r="A52" s="730"/>
      <c r="B52" s="731"/>
      <c r="C52" s="731"/>
      <c r="D52" s="732"/>
      <c r="E52" s="733"/>
      <c r="F52" s="734"/>
      <c r="G52" s="734"/>
      <c r="H52" s="734"/>
      <c r="I52" s="735"/>
      <c r="J52" s="736"/>
      <c r="K52" s="737"/>
      <c r="L52" s="737"/>
      <c r="M52" s="737"/>
      <c r="N52" s="737"/>
      <c r="O52" s="737"/>
      <c r="P52" s="737"/>
      <c r="Q52" s="737"/>
      <c r="R52" s="738"/>
      <c r="S52" s="736"/>
      <c r="T52" s="737"/>
      <c r="U52" s="737"/>
      <c r="V52" s="737"/>
      <c r="W52" s="737"/>
      <c r="X52" s="737"/>
      <c r="Y52" s="737"/>
      <c r="Z52" s="737"/>
      <c r="AA52" s="737"/>
      <c r="AB52" s="737"/>
      <c r="AC52" s="737"/>
      <c r="AD52" s="737"/>
      <c r="AE52" s="737"/>
      <c r="AF52" s="737"/>
      <c r="AG52" s="737"/>
      <c r="AH52" s="737"/>
      <c r="AI52" s="737"/>
      <c r="AJ52" s="738"/>
      <c r="AK52" s="739" t="str">
        <f t="shared" si="8"/>
        <v/>
      </c>
      <c r="AL52" s="740"/>
      <c r="AM52" s="741"/>
      <c r="AN52" s="742"/>
      <c r="AO52" s="742"/>
      <c r="AP52" s="210" t="s">
        <v>91</v>
      </c>
      <c r="AQ52" s="742"/>
      <c r="AR52" s="742"/>
      <c r="AS52" s="743"/>
      <c r="AT52" s="744" t="str">
        <f t="shared" si="6"/>
        <v/>
      </c>
      <c r="AU52" s="745"/>
      <c r="AV52" s="746"/>
      <c r="AW52" s="747"/>
      <c r="AX52" s="748"/>
      <c r="AY52" s="749"/>
      <c r="AZ52" s="727" t="str">
        <f t="shared" si="7"/>
        <v/>
      </c>
      <c r="BA52" s="728"/>
      <c r="BB52" s="728"/>
      <c r="BC52" s="729"/>
    </row>
    <row r="53" spans="1:55" s="30" customFormat="1" ht="30" customHeight="1">
      <c r="A53" s="730"/>
      <c r="B53" s="731"/>
      <c r="C53" s="731"/>
      <c r="D53" s="732"/>
      <c r="E53" s="733"/>
      <c r="F53" s="734"/>
      <c r="G53" s="734"/>
      <c r="H53" s="734"/>
      <c r="I53" s="735"/>
      <c r="J53" s="736"/>
      <c r="K53" s="737"/>
      <c r="L53" s="737"/>
      <c r="M53" s="737"/>
      <c r="N53" s="737"/>
      <c r="O53" s="737"/>
      <c r="P53" s="737"/>
      <c r="Q53" s="737"/>
      <c r="R53" s="738"/>
      <c r="S53" s="736"/>
      <c r="T53" s="737"/>
      <c r="U53" s="737"/>
      <c r="V53" s="737"/>
      <c r="W53" s="737"/>
      <c r="X53" s="737"/>
      <c r="Y53" s="737"/>
      <c r="Z53" s="737"/>
      <c r="AA53" s="737"/>
      <c r="AB53" s="737"/>
      <c r="AC53" s="737"/>
      <c r="AD53" s="737"/>
      <c r="AE53" s="737"/>
      <c r="AF53" s="737"/>
      <c r="AG53" s="737"/>
      <c r="AH53" s="737"/>
      <c r="AI53" s="737"/>
      <c r="AJ53" s="738"/>
      <c r="AK53" s="739" t="str">
        <f t="shared" si="8"/>
        <v/>
      </c>
      <c r="AL53" s="740"/>
      <c r="AM53" s="741"/>
      <c r="AN53" s="742"/>
      <c r="AO53" s="742"/>
      <c r="AP53" s="210" t="s">
        <v>91</v>
      </c>
      <c r="AQ53" s="742"/>
      <c r="AR53" s="742"/>
      <c r="AS53" s="743"/>
      <c r="AT53" s="744" t="str">
        <f t="shared" si="6"/>
        <v/>
      </c>
      <c r="AU53" s="745"/>
      <c r="AV53" s="746"/>
      <c r="AW53" s="747"/>
      <c r="AX53" s="748"/>
      <c r="AY53" s="749"/>
      <c r="AZ53" s="727" t="str">
        <f t="shared" si="7"/>
        <v/>
      </c>
      <c r="BA53" s="728"/>
      <c r="BB53" s="728"/>
      <c r="BC53" s="729"/>
    </row>
    <row r="54" spans="1:55" s="30" customFormat="1" ht="30" customHeight="1">
      <c r="A54" s="836"/>
      <c r="B54" s="837"/>
      <c r="C54" s="837"/>
      <c r="D54" s="838"/>
      <c r="E54" s="733"/>
      <c r="F54" s="734"/>
      <c r="G54" s="734"/>
      <c r="H54" s="734"/>
      <c r="I54" s="735"/>
      <c r="J54" s="831"/>
      <c r="K54" s="832"/>
      <c r="L54" s="832"/>
      <c r="M54" s="832"/>
      <c r="N54" s="832"/>
      <c r="O54" s="832"/>
      <c r="P54" s="832"/>
      <c r="Q54" s="832"/>
      <c r="R54" s="833"/>
      <c r="S54" s="831"/>
      <c r="T54" s="832"/>
      <c r="U54" s="832"/>
      <c r="V54" s="832"/>
      <c r="W54" s="832"/>
      <c r="X54" s="832"/>
      <c r="Y54" s="832"/>
      <c r="Z54" s="832"/>
      <c r="AA54" s="832"/>
      <c r="AB54" s="832"/>
      <c r="AC54" s="832"/>
      <c r="AD54" s="832"/>
      <c r="AE54" s="832"/>
      <c r="AF54" s="832"/>
      <c r="AG54" s="832"/>
      <c r="AH54" s="832"/>
      <c r="AI54" s="832"/>
      <c r="AJ54" s="833"/>
      <c r="AK54" s="834" t="str">
        <f t="shared" si="8"/>
        <v/>
      </c>
      <c r="AL54" s="835"/>
      <c r="AM54" s="901"/>
      <c r="AN54" s="896"/>
      <c r="AO54" s="896"/>
      <c r="AP54" s="211" t="s">
        <v>91</v>
      </c>
      <c r="AQ54" s="896"/>
      <c r="AR54" s="896"/>
      <c r="AS54" s="897"/>
      <c r="AT54" s="828" t="str">
        <f t="shared" si="6"/>
        <v/>
      </c>
      <c r="AU54" s="829"/>
      <c r="AV54" s="830"/>
      <c r="AW54" s="898"/>
      <c r="AX54" s="899"/>
      <c r="AY54" s="900"/>
      <c r="AZ54" s="877" t="str">
        <f t="shared" si="7"/>
        <v/>
      </c>
      <c r="BA54" s="878"/>
      <c r="BB54" s="878"/>
      <c r="BC54" s="879"/>
    </row>
    <row r="55" spans="1:55" s="30" customFormat="1" ht="30" customHeight="1">
      <c r="A55" s="730"/>
      <c r="B55" s="731"/>
      <c r="C55" s="731"/>
      <c r="D55" s="732"/>
      <c r="E55" s="733"/>
      <c r="F55" s="734"/>
      <c r="G55" s="734"/>
      <c r="H55" s="734"/>
      <c r="I55" s="735"/>
      <c r="J55" s="736"/>
      <c r="K55" s="737"/>
      <c r="L55" s="737"/>
      <c r="M55" s="737"/>
      <c r="N55" s="737"/>
      <c r="O55" s="737"/>
      <c r="P55" s="737"/>
      <c r="Q55" s="737"/>
      <c r="R55" s="738"/>
      <c r="S55" s="736"/>
      <c r="T55" s="737"/>
      <c r="U55" s="737"/>
      <c r="V55" s="737"/>
      <c r="W55" s="737"/>
      <c r="X55" s="737"/>
      <c r="Y55" s="737"/>
      <c r="Z55" s="737"/>
      <c r="AA55" s="737"/>
      <c r="AB55" s="737"/>
      <c r="AC55" s="737"/>
      <c r="AD55" s="737"/>
      <c r="AE55" s="737"/>
      <c r="AF55" s="737"/>
      <c r="AG55" s="737"/>
      <c r="AH55" s="737"/>
      <c r="AI55" s="737"/>
      <c r="AJ55" s="738"/>
      <c r="AK55" s="739" t="str">
        <f t="shared" si="8"/>
        <v/>
      </c>
      <c r="AL55" s="740"/>
      <c r="AM55" s="741"/>
      <c r="AN55" s="742"/>
      <c r="AO55" s="742"/>
      <c r="AP55" s="210" t="s">
        <v>91</v>
      </c>
      <c r="AQ55" s="742"/>
      <c r="AR55" s="742"/>
      <c r="AS55" s="743"/>
      <c r="AT55" s="744" t="str">
        <f t="shared" si="6"/>
        <v/>
      </c>
      <c r="AU55" s="745"/>
      <c r="AV55" s="746"/>
      <c r="AW55" s="747"/>
      <c r="AX55" s="748"/>
      <c r="AY55" s="749"/>
      <c r="AZ55" s="727" t="str">
        <f t="shared" si="7"/>
        <v/>
      </c>
      <c r="BA55" s="728"/>
      <c r="BB55" s="728"/>
      <c r="BC55" s="729"/>
    </row>
    <row r="56" spans="1:55" s="30" customFormat="1" ht="30" customHeight="1">
      <c r="A56" s="730"/>
      <c r="B56" s="731"/>
      <c r="C56" s="731"/>
      <c r="D56" s="732"/>
      <c r="E56" s="733"/>
      <c r="F56" s="734"/>
      <c r="G56" s="734"/>
      <c r="H56" s="734"/>
      <c r="I56" s="735"/>
      <c r="J56" s="736"/>
      <c r="K56" s="737"/>
      <c r="L56" s="737"/>
      <c r="M56" s="737"/>
      <c r="N56" s="737"/>
      <c r="O56" s="737"/>
      <c r="P56" s="737"/>
      <c r="Q56" s="737"/>
      <c r="R56" s="738"/>
      <c r="S56" s="736"/>
      <c r="T56" s="737"/>
      <c r="U56" s="737"/>
      <c r="V56" s="737"/>
      <c r="W56" s="737"/>
      <c r="X56" s="737"/>
      <c r="Y56" s="737"/>
      <c r="Z56" s="737"/>
      <c r="AA56" s="737"/>
      <c r="AB56" s="737"/>
      <c r="AC56" s="737"/>
      <c r="AD56" s="737"/>
      <c r="AE56" s="737"/>
      <c r="AF56" s="737"/>
      <c r="AG56" s="737"/>
      <c r="AH56" s="737"/>
      <c r="AI56" s="737"/>
      <c r="AJ56" s="738"/>
      <c r="AK56" s="739" t="str">
        <f t="shared" si="8"/>
        <v/>
      </c>
      <c r="AL56" s="740"/>
      <c r="AM56" s="741"/>
      <c r="AN56" s="742"/>
      <c r="AO56" s="742"/>
      <c r="AP56" s="210" t="s">
        <v>91</v>
      </c>
      <c r="AQ56" s="742"/>
      <c r="AR56" s="742"/>
      <c r="AS56" s="743"/>
      <c r="AT56" s="744" t="str">
        <f t="shared" si="6"/>
        <v/>
      </c>
      <c r="AU56" s="745"/>
      <c r="AV56" s="746"/>
      <c r="AW56" s="747"/>
      <c r="AX56" s="748"/>
      <c r="AY56" s="749"/>
      <c r="AZ56" s="727" t="str">
        <f t="shared" si="7"/>
        <v/>
      </c>
      <c r="BA56" s="728"/>
      <c r="BB56" s="728"/>
      <c r="BC56" s="729"/>
    </row>
    <row r="57" spans="1:55" s="30" customFormat="1" ht="30" customHeight="1">
      <c r="A57" s="730"/>
      <c r="B57" s="731"/>
      <c r="C57" s="731"/>
      <c r="D57" s="732"/>
      <c r="E57" s="733"/>
      <c r="F57" s="734"/>
      <c r="G57" s="734"/>
      <c r="H57" s="734"/>
      <c r="I57" s="735"/>
      <c r="J57" s="736"/>
      <c r="K57" s="737"/>
      <c r="L57" s="737"/>
      <c r="M57" s="737"/>
      <c r="N57" s="737"/>
      <c r="O57" s="737"/>
      <c r="P57" s="737"/>
      <c r="Q57" s="737"/>
      <c r="R57" s="738"/>
      <c r="S57" s="736"/>
      <c r="T57" s="737"/>
      <c r="U57" s="737"/>
      <c r="V57" s="737"/>
      <c r="W57" s="737"/>
      <c r="X57" s="737"/>
      <c r="Y57" s="737"/>
      <c r="Z57" s="737"/>
      <c r="AA57" s="737"/>
      <c r="AB57" s="737"/>
      <c r="AC57" s="737"/>
      <c r="AD57" s="737"/>
      <c r="AE57" s="737"/>
      <c r="AF57" s="737"/>
      <c r="AG57" s="737"/>
      <c r="AH57" s="737"/>
      <c r="AI57" s="737"/>
      <c r="AJ57" s="738"/>
      <c r="AK57" s="739" t="str">
        <f t="shared" si="8"/>
        <v/>
      </c>
      <c r="AL57" s="740"/>
      <c r="AM57" s="741"/>
      <c r="AN57" s="742"/>
      <c r="AO57" s="742"/>
      <c r="AP57" s="210" t="s">
        <v>91</v>
      </c>
      <c r="AQ57" s="742"/>
      <c r="AR57" s="742"/>
      <c r="AS57" s="743"/>
      <c r="AT57" s="744" t="str">
        <f t="shared" si="6"/>
        <v/>
      </c>
      <c r="AU57" s="745"/>
      <c r="AV57" s="746"/>
      <c r="AW57" s="747"/>
      <c r="AX57" s="748"/>
      <c r="AY57" s="749"/>
      <c r="AZ57" s="727" t="str">
        <f t="shared" si="7"/>
        <v/>
      </c>
      <c r="BA57" s="728"/>
      <c r="BB57" s="728"/>
      <c r="BC57" s="729"/>
    </row>
    <row r="58" spans="1:55" s="30" customFormat="1" ht="30" customHeight="1">
      <c r="A58" s="730"/>
      <c r="B58" s="731"/>
      <c r="C58" s="731"/>
      <c r="D58" s="732"/>
      <c r="E58" s="733"/>
      <c r="F58" s="734"/>
      <c r="G58" s="734"/>
      <c r="H58" s="734"/>
      <c r="I58" s="735"/>
      <c r="J58" s="736"/>
      <c r="K58" s="737"/>
      <c r="L58" s="737"/>
      <c r="M58" s="737"/>
      <c r="N58" s="737"/>
      <c r="O58" s="737"/>
      <c r="P58" s="737"/>
      <c r="Q58" s="737"/>
      <c r="R58" s="738"/>
      <c r="S58" s="736"/>
      <c r="T58" s="737"/>
      <c r="U58" s="737"/>
      <c r="V58" s="737"/>
      <c r="W58" s="737"/>
      <c r="X58" s="737"/>
      <c r="Y58" s="737"/>
      <c r="Z58" s="737"/>
      <c r="AA58" s="737"/>
      <c r="AB58" s="737"/>
      <c r="AC58" s="737"/>
      <c r="AD58" s="737"/>
      <c r="AE58" s="737"/>
      <c r="AF58" s="737"/>
      <c r="AG58" s="737"/>
      <c r="AH58" s="737"/>
      <c r="AI58" s="737"/>
      <c r="AJ58" s="738"/>
      <c r="AK58" s="739" t="str">
        <f t="shared" si="8"/>
        <v/>
      </c>
      <c r="AL58" s="740"/>
      <c r="AM58" s="741"/>
      <c r="AN58" s="742"/>
      <c r="AO58" s="742"/>
      <c r="AP58" s="210" t="s">
        <v>91</v>
      </c>
      <c r="AQ58" s="742"/>
      <c r="AR58" s="742"/>
      <c r="AS58" s="743"/>
      <c r="AT58" s="744" t="str">
        <f t="shared" si="6"/>
        <v/>
      </c>
      <c r="AU58" s="745"/>
      <c r="AV58" s="746"/>
      <c r="AW58" s="747"/>
      <c r="AX58" s="748"/>
      <c r="AY58" s="749"/>
      <c r="AZ58" s="727" t="str">
        <f t="shared" si="7"/>
        <v/>
      </c>
      <c r="BA58" s="728"/>
      <c r="BB58" s="728"/>
      <c r="BC58" s="729"/>
    </row>
    <row r="59" spans="1:55" s="30" customFormat="1" ht="30" customHeight="1" thickBot="1">
      <c r="A59" s="730"/>
      <c r="B59" s="731"/>
      <c r="C59" s="731"/>
      <c r="D59" s="732"/>
      <c r="E59" s="733"/>
      <c r="F59" s="734"/>
      <c r="G59" s="734"/>
      <c r="H59" s="734"/>
      <c r="I59" s="735"/>
      <c r="J59" s="736"/>
      <c r="K59" s="737"/>
      <c r="L59" s="737"/>
      <c r="M59" s="737"/>
      <c r="N59" s="737"/>
      <c r="O59" s="737"/>
      <c r="P59" s="737"/>
      <c r="Q59" s="737"/>
      <c r="R59" s="738"/>
      <c r="S59" s="736"/>
      <c r="T59" s="737"/>
      <c r="U59" s="737"/>
      <c r="V59" s="737"/>
      <c r="W59" s="737"/>
      <c r="X59" s="737"/>
      <c r="Y59" s="737"/>
      <c r="Z59" s="737"/>
      <c r="AA59" s="737"/>
      <c r="AB59" s="737"/>
      <c r="AC59" s="737"/>
      <c r="AD59" s="737"/>
      <c r="AE59" s="737"/>
      <c r="AF59" s="737"/>
      <c r="AG59" s="737"/>
      <c r="AH59" s="737"/>
      <c r="AI59" s="737"/>
      <c r="AJ59" s="738"/>
      <c r="AK59" s="739" t="str">
        <f t="shared" si="8"/>
        <v/>
      </c>
      <c r="AL59" s="740"/>
      <c r="AM59" s="741"/>
      <c r="AN59" s="742"/>
      <c r="AO59" s="742"/>
      <c r="AP59" s="210" t="s">
        <v>91</v>
      </c>
      <c r="AQ59" s="742"/>
      <c r="AR59" s="742"/>
      <c r="AS59" s="743"/>
      <c r="AT59" s="744" t="str">
        <f t="shared" si="6"/>
        <v/>
      </c>
      <c r="AU59" s="745"/>
      <c r="AV59" s="746"/>
      <c r="AW59" s="747"/>
      <c r="AX59" s="748"/>
      <c r="AY59" s="749"/>
      <c r="AZ59" s="727" t="str">
        <f t="shared" si="7"/>
        <v/>
      </c>
      <c r="BA59" s="728"/>
      <c r="BB59" s="728"/>
      <c r="BC59" s="729"/>
    </row>
    <row r="60" spans="1:55" ht="30" customHeight="1" thickTop="1" thickBot="1">
      <c r="A60" s="759" t="s">
        <v>112</v>
      </c>
      <c r="B60" s="760"/>
      <c r="C60" s="760"/>
      <c r="D60" s="760"/>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760"/>
      <c r="AQ60" s="760"/>
      <c r="AR60" s="760"/>
      <c r="AS60" s="760"/>
      <c r="AT60" s="760"/>
      <c r="AU60" s="760"/>
      <c r="AV60" s="761"/>
      <c r="AW60" s="893">
        <f>SUM(AW45:AY59)</f>
        <v>0</v>
      </c>
      <c r="AX60" s="894"/>
      <c r="AY60" s="895"/>
      <c r="AZ60" s="889">
        <f>SUM(AZ45:BC59)</f>
        <v>0</v>
      </c>
      <c r="BA60" s="890"/>
      <c r="BB60" s="890"/>
      <c r="BC60" s="891"/>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114</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750" t="s">
        <v>88</v>
      </c>
      <c r="B64" s="751"/>
      <c r="C64" s="751"/>
      <c r="D64" s="752"/>
      <c r="E64" s="753" t="s">
        <v>78</v>
      </c>
      <c r="F64" s="751"/>
      <c r="G64" s="751"/>
      <c r="H64" s="752"/>
      <c r="I64" s="560" t="s">
        <v>106</v>
      </c>
      <c r="J64" s="561"/>
      <c r="K64" s="561"/>
      <c r="L64" s="561"/>
      <c r="M64" s="561"/>
      <c r="N64" s="561"/>
      <c r="O64" s="561"/>
      <c r="P64" s="563"/>
      <c r="Q64" s="757" t="s">
        <v>86</v>
      </c>
      <c r="R64" s="758"/>
      <c r="S64" s="757" t="s">
        <v>105</v>
      </c>
      <c r="T64" s="762"/>
      <c r="U64" s="762"/>
      <c r="V64" s="762"/>
      <c r="W64" s="762"/>
      <c r="X64" s="762"/>
      <c r="Y64" s="763"/>
      <c r="Z64" s="560" t="s">
        <v>118</v>
      </c>
      <c r="AA64" s="561"/>
      <c r="AB64" s="561"/>
      <c r="AC64" s="561"/>
      <c r="AD64" s="561"/>
      <c r="AE64" s="561"/>
      <c r="AF64" s="561"/>
      <c r="AG64" s="561"/>
      <c r="AH64" s="561"/>
      <c r="AI64" s="561"/>
      <c r="AJ64" s="561"/>
      <c r="AK64" s="561"/>
      <c r="AL64" s="561"/>
      <c r="AM64" s="561"/>
      <c r="AN64" s="566"/>
      <c r="AO64" s="560" t="s">
        <v>119</v>
      </c>
      <c r="AP64" s="561"/>
      <c r="AQ64" s="561"/>
      <c r="AR64" s="561"/>
      <c r="AS64" s="561"/>
      <c r="AT64" s="561"/>
      <c r="AU64" s="561"/>
      <c r="AV64" s="561"/>
      <c r="AW64" s="561"/>
      <c r="AX64" s="561"/>
      <c r="AY64" s="561"/>
      <c r="AZ64" s="561"/>
      <c r="BA64" s="561"/>
      <c r="BB64" s="561"/>
      <c r="BC64" s="635"/>
    </row>
    <row r="65" spans="1:55" ht="33.75" customHeight="1" thickTop="1">
      <c r="A65" s="818" t="s">
        <v>224</v>
      </c>
      <c r="B65" s="819"/>
      <c r="C65" s="819"/>
      <c r="D65" s="820"/>
      <c r="E65" s="543" t="s">
        <v>93</v>
      </c>
      <c r="F65" s="544"/>
      <c r="G65" s="544"/>
      <c r="H65" s="789"/>
      <c r="I65" s="786" t="str">
        <f>IF($AZ$37=0,"",SUMIF($AK$15:$AL$36,$E65,$AZ$15:$BC$36))</f>
        <v/>
      </c>
      <c r="J65" s="787"/>
      <c r="K65" s="787"/>
      <c r="L65" s="787"/>
      <c r="M65" s="787"/>
      <c r="N65" s="787"/>
      <c r="O65" s="787"/>
      <c r="P65" s="172" t="s">
        <v>81</v>
      </c>
      <c r="Q65" s="547" t="s">
        <v>86</v>
      </c>
      <c r="R65" s="548"/>
      <c r="S65" s="788">
        <v>60000</v>
      </c>
      <c r="T65" s="549"/>
      <c r="U65" s="549"/>
      <c r="V65" s="549"/>
      <c r="W65" s="549"/>
      <c r="X65" s="549"/>
      <c r="Y65" s="131" t="s">
        <v>0</v>
      </c>
      <c r="Z65" s="550" t="str">
        <f>IF(I65="","",I65*S65)</f>
        <v/>
      </c>
      <c r="AA65" s="551"/>
      <c r="AB65" s="551"/>
      <c r="AC65" s="551"/>
      <c r="AD65" s="551"/>
      <c r="AE65" s="551"/>
      <c r="AF65" s="551"/>
      <c r="AG65" s="551"/>
      <c r="AH65" s="551"/>
      <c r="AI65" s="551"/>
      <c r="AJ65" s="551"/>
      <c r="AK65" s="551"/>
      <c r="AL65" s="551"/>
      <c r="AM65" s="551"/>
      <c r="AN65" s="132" t="s">
        <v>0</v>
      </c>
      <c r="AO65" s="803">
        <f>SUM(Z65:AM68)</f>
        <v>0</v>
      </c>
      <c r="AP65" s="804"/>
      <c r="AQ65" s="804"/>
      <c r="AR65" s="804"/>
      <c r="AS65" s="804"/>
      <c r="AT65" s="804"/>
      <c r="AU65" s="804"/>
      <c r="AV65" s="804"/>
      <c r="AW65" s="804"/>
      <c r="AX65" s="804"/>
      <c r="AY65" s="804"/>
      <c r="AZ65" s="804"/>
      <c r="BA65" s="804"/>
      <c r="BB65" s="804"/>
      <c r="BC65" s="779" t="s">
        <v>0</v>
      </c>
    </row>
    <row r="66" spans="1:55" ht="33.75" customHeight="1">
      <c r="A66" s="821"/>
      <c r="B66" s="822"/>
      <c r="C66" s="822"/>
      <c r="D66" s="823"/>
      <c r="E66" s="489" t="s">
        <v>94</v>
      </c>
      <c r="F66" s="490"/>
      <c r="G66" s="490"/>
      <c r="H66" s="782"/>
      <c r="I66" s="783" t="str">
        <f>IF($AZ$37=0,"",SUMIF($AK$15:$AL$36,$E66,$AZ$15:$BC$36))</f>
        <v/>
      </c>
      <c r="J66" s="784"/>
      <c r="K66" s="784"/>
      <c r="L66" s="784"/>
      <c r="M66" s="784"/>
      <c r="N66" s="784"/>
      <c r="O66" s="784"/>
      <c r="P66" s="173" t="s">
        <v>81</v>
      </c>
      <c r="Q66" s="493" t="s">
        <v>86</v>
      </c>
      <c r="R66" s="494"/>
      <c r="S66" s="785">
        <v>55000</v>
      </c>
      <c r="T66" s="495"/>
      <c r="U66" s="495"/>
      <c r="V66" s="495"/>
      <c r="W66" s="495"/>
      <c r="X66" s="495"/>
      <c r="Y66" s="130" t="s">
        <v>0</v>
      </c>
      <c r="Z66" s="501" t="str">
        <f>IF(I66="","",I66*S66)</f>
        <v/>
      </c>
      <c r="AA66" s="502"/>
      <c r="AB66" s="502"/>
      <c r="AC66" s="502"/>
      <c r="AD66" s="502"/>
      <c r="AE66" s="502"/>
      <c r="AF66" s="502"/>
      <c r="AG66" s="502"/>
      <c r="AH66" s="502"/>
      <c r="AI66" s="502"/>
      <c r="AJ66" s="502"/>
      <c r="AK66" s="502"/>
      <c r="AL66" s="502"/>
      <c r="AM66" s="502"/>
      <c r="AN66" s="130" t="s">
        <v>0</v>
      </c>
      <c r="AO66" s="805"/>
      <c r="AP66" s="806"/>
      <c r="AQ66" s="806"/>
      <c r="AR66" s="806"/>
      <c r="AS66" s="806"/>
      <c r="AT66" s="806"/>
      <c r="AU66" s="806"/>
      <c r="AV66" s="806"/>
      <c r="AW66" s="806"/>
      <c r="AX66" s="806"/>
      <c r="AY66" s="806"/>
      <c r="AZ66" s="806"/>
      <c r="BA66" s="806"/>
      <c r="BB66" s="806"/>
      <c r="BC66" s="780"/>
    </row>
    <row r="67" spans="1:55" ht="33.75" customHeight="1">
      <c r="A67" s="821"/>
      <c r="B67" s="822"/>
      <c r="C67" s="822"/>
      <c r="D67" s="823"/>
      <c r="E67" s="489" t="s">
        <v>95</v>
      </c>
      <c r="F67" s="490"/>
      <c r="G67" s="490"/>
      <c r="H67" s="782"/>
      <c r="I67" s="783" t="str">
        <f>IF($AZ$37=0,"",SUMIF($AK$15:$AL$36,$E67,$AZ$15:$BC$36))</f>
        <v/>
      </c>
      <c r="J67" s="784"/>
      <c r="K67" s="784"/>
      <c r="L67" s="784"/>
      <c r="M67" s="784"/>
      <c r="N67" s="784"/>
      <c r="O67" s="784"/>
      <c r="P67" s="172" t="s">
        <v>81</v>
      </c>
      <c r="Q67" s="493" t="s">
        <v>86</v>
      </c>
      <c r="R67" s="494"/>
      <c r="S67" s="785">
        <v>50000</v>
      </c>
      <c r="T67" s="495"/>
      <c r="U67" s="495"/>
      <c r="V67" s="495"/>
      <c r="W67" s="495"/>
      <c r="X67" s="495"/>
      <c r="Y67" s="131" t="s">
        <v>0</v>
      </c>
      <c r="Z67" s="499" t="str">
        <f>IF(I67="","",I67*S67)</f>
        <v/>
      </c>
      <c r="AA67" s="500"/>
      <c r="AB67" s="500"/>
      <c r="AC67" s="500"/>
      <c r="AD67" s="500"/>
      <c r="AE67" s="500"/>
      <c r="AF67" s="500"/>
      <c r="AG67" s="500"/>
      <c r="AH67" s="500"/>
      <c r="AI67" s="500"/>
      <c r="AJ67" s="500"/>
      <c r="AK67" s="500"/>
      <c r="AL67" s="500"/>
      <c r="AM67" s="500"/>
      <c r="AN67" s="134" t="s">
        <v>0</v>
      </c>
      <c r="AO67" s="805"/>
      <c r="AP67" s="806"/>
      <c r="AQ67" s="806"/>
      <c r="AR67" s="806"/>
      <c r="AS67" s="806"/>
      <c r="AT67" s="806"/>
      <c r="AU67" s="806"/>
      <c r="AV67" s="806"/>
      <c r="AW67" s="806"/>
      <c r="AX67" s="806"/>
      <c r="AY67" s="806"/>
      <c r="AZ67" s="806"/>
      <c r="BA67" s="806"/>
      <c r="BB67" s="806"/>
      <c r="BC67" s="780"/>
    </row>
    <row r="68" spans="1:55" ht="33.75" customHeight="1">
      <c r="A68" s="824"/>
      <c r="B68" s="825"/>
      <c r="C68" s="825"/>
      <c r="D68" s="826"/>
      <c r="E68" s="640" t="s">
        <v>96</v>
      </c>
      <c r="F68" s="641"/>
      <c r="G68" s="641"/>
      <c r="H68" s="790"/>
      <c r="I68" s="791" t="str">
        <f>IF($AZ$37=0,"",SUMIF($AK$15:$AL$36,$E68,$AZ$15:$BC$36))</f>
        <v/>
      </c>
      <c r="J68" s="792"/>
      <c r="K68" s="792"/>
      <c r="L68" s="792"/>
      <c r="M68" s="792"/>
      <c r="N68" s="792"/>
      <c r="O68" s="792"/>
      <c r="P68" s="176" t="s">
        <v>81</v>
      </c>
      <c r="Q68" s="519" t="s">
        <v>86</v>
      </c>
      <c r="R68" s="520"/>
      <c r="S68" s="793">
        <v>40000</v>
      </c>
      <c r="T68" s="536"/>
      <c r="U68" s="536"/>
      <c r="V68" s="536"/>
      <c r="W68" s="536"/>
      <c r="X68" s="536"/>
      <c r="Y68" s="133" t="s">
        <v>0</v>
      </c>
      <c r="Z68" s="531" t="str">
        <f>IF(I68="","",I68*S68)</f>
        <v/>
      </c>
      <c r="AA68" s="532"/>
      <c r="AB68" s="532"/>
      <c r="AC68" s="532"/>
      <c r="AD68" s="532"/>
      <c r="AE68" s="532"/>
      <c r="AF68" s="532"/>
      <c r="AG68" s="532"/>
      <c r="AH68" s="532"/>
      <c r="AI68" s="532"/>
      <c r="AJ68" s="532"/>
      <c r="AK68" s="532"/>
      <c r="AL68" s="532"/>
      <c r="AM68" s="532"/>
      <c r="AN68" s="133" t="s">
        <v>0</v>
      </c>
      <c r="AO68" s="807"/>
      <c r="AP68" s="808"/>
      <c r="AQ68" s="808"/>
      <c r="AR68" s="808"/>
      <c r="AS68" s="808"/>
      <c r="AT68" s="808"/>
      <c r="AU68" s="808"/>
      <c r="AV68" s="808"/>
      <c r="AW68" s="808"/>
      <c r="AX68" s="808"/>
      <c r="AY68" s="808"/>
      <c r="AZ68" s="808"/>
      <c r="BA68" s="808"/>
      <c r="BB68" s="808"/>
      <c r="BC68" s="781"/>
    </row>
    <row r="69" spans="1:55" ht="33.75" customHeight="1" thickBot="1">
      <c r="A69" s="798" t="s">
        <v>92</v>
      </c>
      <c r="B69" s="799"/>
      <c r="C69" s="799"/>
      <c r="D69" s="800"/>
      <c r="E69" s="809" t="s">
        <v>97</v>
      </c>
      <c r="F69" s="810"/>
      <c r="G69" s="810"/>
      <c r="H69" s="811"/>
      <c r="I69" s="812" t="str">
        <f>IF($AZ$60=0,"",SUMIF($AK$45:$AL$59,$E69,AZ45:BC59))</f>
        <v/>
      </c>
      <c r="J69" s="813"/>
      <c r="K69" s="813"/>
      <c r="L69" s="813"/>
      <c r="M69" s="813"/>
      <c r="N69" s="813"/>
      <c r="O69" s="813"/>
      <c r="P69" s="177" t="s">
        <v>81</v>
      </c>
      <c r="Q69" s="801" t="s">
        <v>86</v>
      </c>
      <c r="R69" s="802"/>
      <c r="S69" s="814">
        <v>30000</v>
      </c>
      <c r="T69" s="815"/>
      <c r="U69" s="815"/>
      <c r="V69" s="815"/>
      <c r="W69" s="815"/>
      <c r="X69" s="815"/>
      <c r="Y69" s="137" t="s">
        <v>0</v>
      </c>
      <c r="Z69" s="816" t="str">
        <f>IF(I69="","",I69*S69)</f>
        <v/>
      </c>
      <c r="AA69" s="817"/>
      <c r="AB69" s="817"/>
      <c r="AC69" s="817"/>
      <c r="AD69" s="817"/>
      <c r="AE69" s="817"/>
      <c r="AF69" s="817"/>
      <c r="AG69" s="817"/>
      <c r="AH69" s="817"/>
      <c r="AI69" s="817"/>
      <c r="AJ69" s="817"/>
      <c r="AK69" s="817"/>
      <c r="AL69" s="817"/>
      <c r="AM69" s="817"/>
      <c r="AN69" s="137" t="s">
        <v>0</v>
      </c>
      <c r="AO69" s="794" t="str">
        <f>Z69</f>
        <v/>
      </c>
      <c r="AP69" s="795"/>
      <c r="AQ69" s="795"/>
      <c r="AR69" s="795"/>
      <c r="AS69" s="795"/>
      <c r="AT69" s="795"/>
      <c r="AU69" s="795"/>
      <c r="AV69" s="795"/>
      <c r="AW69" s="795"/>
      <c r="AX69" s="795"/>
      <c r="AY69" s="795"/>
      <c r="AZ69" s="795"/>
      <c r="BA69" s="795"/>
      <c r="BB69" s="795"/>
      <c r="BC69" s="138" t="s">
        <v>0</v>
      </c>
    </row>
    <row r="70" spans="1:55" ht="33.75" customHeight="1" thickTop="1" thickBot="1">
      <c r="A70" s="474" t="s">
        <v>139</v>
      </c>
      <c r="B70" s="475"/>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796">
        <f>SUM(AO65:BB69)</f>
        <v>0</v>
      </c>
      <c r="AP70" s="797"/>
      <c r="AQ70" s="797"/>
      <c r="AR70" s="797"/>
      <c r="AS70" s="797"/>
      <c r="AT70" s="797"/>
      <c r="AU70" s="797"/>
      <c r="AV70" s="797"/>
      <c r="AW70" s="797"/>
      <c r="AX70" s="797"/>
      <c r="AY70" s="797"/>
      <c r="AZ70" s="797"/>
      <c r="BA70" s="797"/>
      <c r="BB70" s="797"/>
      <c r="BC70" s="161"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5"/>
    </row>
    <row r="148" spans="1:1">
      <c r="A148" s="195"/>
    </row>
    <row r="151" spans="1:1">
      <c r="A151" s="243">
        <f>SUM(AO70)</f>
        <v>0</v>
      </c>
    </row>
  </sheetData>
  <sheetProtection algorithmName="SHA-512" hashValue="Ik1ylRUy1yc8h71WdnNk4XzeXVte3ieSwQuiVWNEOYDQwTUmAUxNNl5VtslZ9LFM5BR8JLZ5q2LKtu81Rx0mAg==" saltValue="OiF1y1xjJAWNZ+KD3ZCYrw==" spinCount="100000" sheet="1" objects="1" scenarios="1"/>
  <mergeCells count="453">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56:BC56"/>
    <mergeCell ref="AT58:AV58"/>
    <mergeCell ref="AZ53:BC53"/>
    <mergeCell ref="AZ51:BC51"/>
    <mergeCell ref="AQ58:AS58"/>
    <mergeCell ref="AZ52:BC52"/>
    <mergeCell ref="AQ55:AS55"/>
    <mergeCell ref="AW55:AY55"/>
    <mergeCell ref="AW53:AY53"/>
    <mergeCell ref="AQ52:AS52"/>
    <mergeCell ref="AT52:AV52"/>
    <mergeCell ref="AT55:AV55"/>
    <mergeCell ref="AT43:AV44"/>
    <mergeCell ref="AW43:AY44"/>
    <mergeCell ref="AZ48:BC48"/>
    <mergeCell ref="AZ45:BC45"/>
    <mergeCell ref="AW37:AY37"/>
    <mergeCell ref="AW45:AY45"/>
    <mergeCell ref="AT45:AV45"/>
    <mergeCell ref="AQ48:AS48"/>
    <mergeCell ref="AZ36:BC36"/>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A45:D45"/>
    <mergeCell ref="E45:I45"/>
    <mergeCell ref="J45:R45"/>
    <mergeCell ref="S45:AJ45"/>
    <mergeCell ref="AK45:AL45"/>
    <mergeCell ref="AM43:AS43"/>
    <mergeCell ref="AQ44:AS44"/>
    <mergeCell ref="A43:D44"/>
    <mergeCell ref="AQ45:AS45"/>
    <mergeCell ref="J36:R36"/>
    <mergeCell ref="S36:AJ36"/>
    <mergeCell ref="AK36:AL36"/>
    <mergeCell ref="AQ36:AS36"/>
    <mergeCell ref="S43:AJ44"/>
    <mergeCell ref="AK43:AL44"/>
    <mergeCell ref="E46:I46"/>
    <mergeCell ref="J46:R46"/>
    <mergeCell ref="S46:AJ46"/>
    <mergeCell ref="AK46:AL46"/>
    <mergeCell ref="AM44:AO44"/>
    <mergeCell ref="AM36:AO36"/>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s>
  <phoneticPr fontId="21"/>
  <conditionalFormatting sqref="E15:I15">
    <cfRule type="expression" dxfId="96" priority="39" stopIfTrue="1">
      <formula>AND($AK15&lt;&gt;"",$AK15&lt;&gt;"W1",$AK15&lt;&gt;"W2",$AK15&lt;&gt;"W3",$AK15&lt;&gt;"W4")</formula>
    </cfRule>
  </conditionalFormatting>
  <conditionalFormatting sqref="E45:I45">
    <cfRule type="expression" dxfId="95" priority="38" stopIfTrue="1">
      <formula>AND($AK45&lt;&gt;"",$AK45&lt;&gt;"W5")</formula>
    </cfRule>
  </conditionalFormatting>
  <conditionalFormatting sqref="AM41:AS41">
    <cfRule type="expression" dxfId="94" priority="36">
      <formula>AND(COUNTA($E$45:$I$59),$AM$41="□")</formula>
    </cfRule>
  </conditionalFormatting>
  <conditionalFormatting sqref="AM11:AS11">
    <cfRule type="expression" dxfId="93" priority="118" stopIfTrue="1">
      <formula>AND(COUNTA($E$15:$I$36)&gt;0,$AM$11="□")</formula>
    </cfRule>
  </conditionalFormatting>
  <conditionalFormatting sqref="E16:I16">
    <cfRule type="expression" dxfId="92" priority="35">
      <formula>AND($AK16&lt;&gt;"",$AK16&lt;&gt;"W1",$AK16&lt;&gt;"W2",$AK16&lt;&gt;"W3",$AK16&lt;&gt;"W4")</formula>
    </cfRule>
  </conditionalFormatting>
  <conditionalFormatting sqref="E17:I17">
    <cfRule type="expression" dxfId="91" priority="34">
      <formula>AND($AK17&lt;&gt;"",$AK17&lt;&gt;"W1",$AK17&lt;&gt;"W2",$AK17&lt;&gt;"W3",$AK17&lt;&gt;"W4")</formula>
    </cfRule>
  </conditionalFormatting>
  <conditionalFormatting sqref="E18:I18">
    <cfRule type="expression" dxfId="90" priority="33">
      <formula>AND($AK18&lt;&gt;"",$AK18&lt;&gt;"W1",$AK18&lt;&gt;"W2",$AK18&lt;&gt;"W3",$AK18&lt;&gt;"W4")</formula>
    </cfRule>
  </conditionalFormatting>
  <conditionalFormatting sqref="E19:I19">
    <cfRule type="expression" dxfId="89" priority="32">
      <formula>AND($AK19&lt;&gt;"",$AK19&lt;&gt;"W1",$AK19&lt;&gt;"W2",$AK19&lt;&gt;"W3",$AK19&lt;&gt;"W4")</formula>
    </cfRule>
  </conditionalFormatting>
  <conditionalFormatting sqref="E20:I20">
    <cfRule type="expression" dxfId="88" priority="31">
      <formula>AND($AK20&lt;&gt;"",$AK20&lt;&gt;"W1",$AK20&lt;&gt;"W2",$AK20&lt;&gt;"W3",$AK20&lt;&gt;"W4")</formula>
    </cfRule>
  </conditionalFormatting>
  <conditionalFormatting sqref="E21:I21">
    <cfRule type="expression" dxfId="87" priority="30">
      <formula>AND($AK21&lt;&gt;"",$AK21&lt;&gt;"W1",$AK21&lt;&gt;"W2",$AK21&lt;&gt;"W3",$AK21&lt;&gt;"W4")</formula>
    </cfRule>
  </conditionalFormatting>
  <conditionalFormatting sqref="E22:I22">
    <cfRule type="expression" dxfId="86" priority="29">
      <formula>AND($AK22&lt;&gt;"",$AK22&lt;&gt;"W1",$AK22&lt;&gt;"W2",$AK22&lt;&gt;"W3",$AK22&lt;&gt;"W4")</formula>
    </cfRule>
  </conditionalFormatting>
  <conditionalFormatting sqref="E23:I23">
    <cfRule type="expression" dxfId="85" priority="28">
      <formula>AND($AK23&lt;&gt;"",$AK23&lt;&gt;"W1",$AK23&lt;&gt;"W2",$AK23&lt;&gt;"W3",$AK23&lt;&gt;"W4")</formula>
    </cfRule>
  </conditionalFormatting>
  <conditionalFormatting sqref="E24:I24">
    <cfRule type="expression" dxfId="84" priority="27">
      <formula>AND($AK24&lt;&gt;"",$AK24&lt;&gt;"W1",$AK24&lt;&gt;"W2",$AK24&lt;&gt;"W3",$AK24&lt;&gt;"W4")</formula>
    </cfRule>
  </conditionalFormatting>
  <conditionalFormatting sqref="E25:I25">
    <cfRule type="expression" dxfId="83" priority="26">
      <formula>AND($AK25&lt;&gt;"",$AK25&lt;&gt;"W1",$AK25&lt;&gt;"W2",$AK25&lt;&gt;"W3",$AK25&lt;&gt;"W4")</formula>
    </cfRule>
  </conditionalFormatting>
  <conditionalFormatting sqref="E26:I26">
    <cfRule type="expression" dxfId="82" priority="25">
      <formula>AND($AK26&lt;&gt;"",$AK26&lt;&gt;"W1",$AK26&lt;&gt;"W2",$AK26&lt;&gt;"W3",$AK26&lt;&gt;"W4")</formula>
    </cfRule>
  </conditionalFormatting>
  <conditionalFormatting sqref="E27:I27">
    <cfRule type="expression" dxfId="81" priority="24">
      <formula>AND($AK27&lt;&gt;"",$AK27&lt;&gt;"W1",$AK27&lt;&gt;"W2",$AK27&lt;&gt;"W3",$AK27&lt;&gt;"W4")</formula>
    </cfRule>
  </conditionalFormatting>
  <conditionalFormatting sqref="E28:I28">
    <cfRule type="expression" dxfId="80" priority="23">
      <formula>AND($AK28&lt;&gt;"",$AK28&lt;&gt;"W1",$AK28&lt;&gt;"W2",$AK28&lt;&gt;"W3",$AK28&lt;&gt;"W4")</formula>
    </cfRule>
  </conditionalFormatting>
  <conditionalFormatting sqref="E29:I29">
    <cfRule type="expression" dxfId="79" priority="22">
      <formula>AND($AK29&lt;&gt;"",$AK29&lt;&gt;"W1",$AK29&lt;&gt;"W2",$AK29&lt;&gt;"W3",$AK29&lt;&gt;"W4")</formula>
    </cfRule>
  </conditionalFormatting>
  <conditionalFormatting sqref="E30:I30">
    <cfRule type="expression" dxfId="78" priority="21">
      <formula>AND($AK30&lt;&gt;"",$AK30&lt;&gt;"W1",$AK30&lt;&gt;"W2",$AK30&lt;&gt;"W3",$AK30&lt;&gt;"W4")</formula>
    </cfRule>
  </conditionalFormatting>
  <conditionalFormatting sqref="E31:I31">
    <cfRule type="expression" dxfId="77" priority="20">
      <formula>AND($AK31&lt;&gt;"",$AK31&lt;&gt;"W1",$AK31&lt;&gt;"W2",$AK31&lt;&gt;"W3",$AK31&lt;&gt;"W4")</formula>
    </cfRule>
  </conditionalFormatting>
  <conditionalFormatting sqref="E32:I32">
    <cfRule type="expression" dxfId="76" priority="19">
      <formula>AND($AK32&lt;&gt;"",$AK32&lt;&gt;"W1",$AK32&lt;&gt;"W2",$AK32&lt;&gt;"W3",$AK32&lt;&gt;"W4")</formula>
    </cfRule>
  </conditionalFormatting>
  <conditionalFormatting sqref="E33:I33">
    <cfRule type="expression" dxfId="75" priority="18">
      <formula>AND($AK33&lt;&gt;"",$AK33&lt;&gt;"W1",$AK33&lt;&gt;"W2",$AK33&lt;&gt;"W3",$AK33&lt;&gt;"W4")</formula>
    </cfRule>
  </conditionalFormatting>
  <conditionalFormatting sqref="E34:I34">
    <cfRule type="expression" dxfId="74" priority="17">
      <formula>AND($AK34&lt;&gt;"",$AK34&lt;&gt;"W1",$AK34&lt;&gt;"W2",$AK34&lt;&gt;"W3",$AK34&lt;&gt;"W4")</formula>
    </cfRule>
  </conditionalFormatting>
  <conditionalFormatting sqref="E35:I35">
    <cfRule type="expression" dxfId="73" priority="16">
      <formula>AND($AK35&lt;&gt;"",$AK35&lt;&gt;"W1",$AK35&lt;&gt;"W2",$AK35&lt;&gt;"W3",$AK35&lt;&gt;"W4")</formula>
    </cfRule>
  </conditionalFormatting>
  <conditionalFormatting sqref="E36:I36">
    <cfRule type="expression" dxfId="72" priority="15">
      <formula>AND($AK36&lt;&gt;"",$AK36&lt;&gt;"W1",$AK36&lt;&gt;"W2",$AK36&lt;&gt;"W3",$AK36&lt;&gt;"W4")</formula>
    </cfRule>
  </conditionalFormatting>
  <conditionalFormatting sqref="E46:I46">
    <cfRule type="expression" dxfId="71" priority="14">
      <formula>AND($AK46&lt;&gt;"",$AK46&lt;&gt;"W5")</formula>
    </cfRule>
  </conditionalFormatting>
  <conditionalFormatting sqref="E47:I47">
    <cfRule type="expression" dxfId="70" priority="13">
      <formula>AND($AK47&lt;&gt;"",$AK47&lt;&gt;"W5")</formula>
    </cfRule>
  </conditionalFormatting>
  <conditionalFormatting sqref="E48:I48">
    <cfRule type="expression" dxfId="69" priority="12">
      <formula>AND($AK48&lt;&gt;"",$AK48&lt;&gt;"W5")</formula>
    </cfRule>
  </conditionalFormatting>
  <conditionalFormatting sqref="E49:I49">
    <cfRule type="expression" dxfId="68" priority="11">
      <formula>AND($AK49&lt;&gt;"",$AK49&lt;&gt;"W5")</formula>
    </cfRule>
  </conditionalFormatting>
  <conditionalFormatting sqref="E50:I50">
    <cfRule type="expression" dxfId="67" priority="10">
      <formula>AND($AK50&lt;&gt;"",$AK50&lt;&gt;"W5")</formula>
    </cfRule>
  </conditionalFormatting>
  <conditionalFormatting sqref="E51:I51">
    <cfRule type="expression" dxfId="66" priority="9">
      <formula>AND($AK51&lt;&gt;"",$AK51&lt;&gt;"W5")</formula>
    </cfRule>
  </conditionalFormatting>
  <conditionalFormatting sqref="E52:I52">
    <cfRule type="expression" dxfId="65" priority="8">
      <formula>AND($AK52&lt;&gt;"",$AK52&lt;&gt;"W5")</formula>
    </cfRule>
  </conditionalFormatting>
  <conditionalFormatting sqref="E53:I53">
    <cfRule type="expression" dxfId="64" priority="7">
      <formula>AND($AK53&lt;&gt;"",$AK53&lt;&gt;"W5")</formula>
    </cfRule>
  </conditionalFormatting>
  <conditionalFormatting sqref="E54:I54">
    <cfRule type="expression" dxfId="63" priority="6">
      <formula>AND($AK54&lt;&gt;"",$AK54&lt;&gt;"W5")</formula>
    </cfRule>
  </conditionalFormatting>
  <conditionalFormatting sqref="E55:I55">
    <cfRule type="expression" dxfId="62" priority="5">
      <formula>AND($AK55&lt;&gt;"",$AK55&lt;&gt;"W5")</formula>
    </cfRule>
  </conditionalFormatting>
  <conditionalFormatting sqref="E56:I56">
    <cfRule type="expression" dxfId="61" priority="4">
      <formula>AND($AK56&lt;&gt;"",$AK56&lt;&gt;"W5")</formula>
    </cfRule>
  </conditionalFormatting>
  <conditionalFormatting sqref="E57:I57">
    <cfRule type="expression" dxfId="60" priority="3">
      <formula>AND($AK57&lt;&gt;"",$AK57&lt;&gt;"W5")</formula>
    </cfRule>
  </conditionalFormatting>
  <conditionalFormatting sqref="E58:I58">
    <cfRule type="expression" dxfId="59" priority="2">
      <formula>AND($AK58&lt;&gt;"",$AK58&lt;&gt;"W5")</formula>
    </cfRule>
  </conditionalFormatting>
  <conditionalFormatting sqref="E59:I59">
    <cfRule type="expression" dxfId="58" priority="1">
      <formula>AND($AK59&lt;&gt;"",$AK59&lt;&gt;"W5")</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391">
        <f>'様式第8｜完了実績報告書'!$CA$2</f>
        <v>0</v>
      </c>
      <c r="AX1" s="391"/>
      <c r="AY1" s="391"/>
      <c r="AZ1" s="391"/>
      <c r="BA1" s="391"/>
      <c r="BB1" s="391"/>
      <c r="BC1" s="51"/>
    </row>
    <row r="2" spans="1:55" ht="18.75" customHeight="1">
      <c r="AN2" s="3"/>
      <c r="AV2" s="220" t="str">
        <f>'様式第8｜完了実績報告書'!$BZ$3</f>
        <v>補助事業者名</v>
      </c>
      <c r="AW2" s="391">
        <f>'様式第8｜完了実績報告書'!$BD$15</f>
        <v>0</v>
      </c>
      <c r="AX2" s="391"/>
      <c r="AY2" s="391"/>
      <c r="AZ2" s="391"/>
      <c r="BA2" s="391"/>
      <c r="BB2" s="391"/>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85" t="s">
        <v>155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40" t="s">
        <v>272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75" customHeight="1">
      <c r="A6" s="223"/>
      <c r="B6" s="224"/>
      <c r="C6" s="214" t="s">
        <v>161</v>
      </c>
      <c r="D6" s="26"/>
      <c r="E6" s="26"/>
      <c r="F6" s="26"/>
      <c r="G6" s="221"/>
      <c r="H6" s="222"/>
      <c r="I6" s="214" t="s">
        <v>222</v>
      </c>
      <c r="J6" s="26"/>
      <c r="K6" s="123"/>
      <c r="L6" s="123"/>
      <c r="M6" s="123"/>
      <c r="N6" s="123"/>
      <c r="O6" s="123"/>
      <c r="P6" s="123"/>
      <c r="Q6" s="123"/>
      <c r="R6" s="123"/>
      <c r="S6" s="123"/>
      <c r="T6" s="123"/>
      <c r="U6" s="123"/>
      <c r="V6" s="123"/>
      <c r="W6" s="123"/>
      <c r="X6" s="123"/>
      <c r="Y6" s="123"/>
      <c r="Z6" s="123"/>
      <c r="AA6" s="123"/>
      <c r="AP6" s="42"/>
      <c r="AU6" s="179" t="s">
        <v>41</v>
      </c>
      <c r="AV6" s="695"/>
      <c r="AW6" s="695"/>
      <c r="AX6" s="24" t="s">
        <v>144</v>
      </c>
      <c r="AY6" s="695"/>
      <c r="AZ6" s="695"/>
      <c r="BA6" s="410" t="s">
        <v>145</v>
      </c>
      <c r="BB6" s="410"/>
      <c r="BC6" s="410"/>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14" t="s">
        <v>88</v>
      </c>
      <c r="B8" s="915"/>
      <c r="C8" s="915"/>
      <c r="D8" s="916"/>
      <c r="E8" s="917" t="s">
        <v>98</v>
      </c>
      <c r="F8" s="918"/>
      <c r="G8" s="918"/>
      <c r="H8" s="918"/>
      <c r="I8" s="918"/>
      <c r="J8" s="918"/>
      <c r="K8" s="918"/>
      <c r="L8" s="918"/>
      <c r="M8" s="918"/>
      <c r="N8" s="919"/>
      <c r="O8" s="192"/>
      <c r="P8" s="124"/>
      <c r="Q8" s="827" t="str">
        <f>IF(COUNTIF(AK14:AL28,"err")&gt;0,"グレードと一致しない番号があります。登録番号を確認して下さい。","")</f>
        <v/>
      </c>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754" t="s">
        <v>273</v>
      </c>
      <c r="B10" s="755"/>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6"/>
      <c r="AM10" s="764" t="s">
        <v>5</v>
      </c>
      <c r="AN10" s="765"/>
      <c r="AO10" s="765"/>
      <c r="AP10" s="765"/>
      <c r="AQ10" s="765"/>
      <c r="AR10" s="765"/>
      <c r="AS10" s="766"/>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857" t="s">
        <v>99</v>
      </c>
      <c r="B12" s="858"/>
      <c r="C12" s="858"/>
      <c r="D12" s="858"/>
      <c r="E12" s="920" t="s">
        <v>163</v>
      </c>
      <c r="F12" s="858"/>
      <c r="G12" s="859"/>
      <c r="H12" s="774" t="s">
        <v>240</v>
      </c>
      <c r="I12" s="774"/>
      <c r="J12" s="774"/>
      <c r="K12" s="774"/>
      <c r="L12" s="774"/>
      <c r="M12" s="775"/>
      <c r="N12" s="773" t="s">
        <v>10</v>
      </c>
      <c r="O12" s="774"/>
      <c r="P12" s="774"/>
      <c r="Q12" s="774"/>
      <c r="R12" s="774"/>
      <c r="S12" s="774"/>
      <c r="T12" s="775"/>
      <c r="U12" s="773" t="s">
        <v>89</v>
      </c>
      <c r="V12" s="774"/>
      <c r="W12" s="774"/>
      <c r="X12" s="774"/>
      <c r="Y12" s="774"/>
      <c r="Z12" s="774"/>
      <c r="AA12" s="774"/>
      <c r="AB12" s="774"/>
      <c r="AC12" s="774"/>
      <c r="AD12" s="774"/>
      <c r="AE12" s="774"/>
      <c r="AF12" s="774"/>
      <c r="AG12" s="774"/>
      <c r="AH12" s="774"/>
      <c r="AI12" s="774"/>
      <c r="AJ12" s="775"/>
      <c r="AK12" s="839" t="s">
        <v>78</v>
      </c>
      <c r="AL12" s="840"/>
      <c r="AM12" s="853" t="s">
        <v>146</v>
      </c>
      <c r="AN12" s="854"/>
      <c r="AO12" s="854"/>
      <c r="AP12" s="854"/>
      <c r="AQ12" s="854"/>
      <c r="AR12" s="854"/>
      <c r="AS12" s="855"/>
      <c r="AT12" s="865" t="s">
        <v>20</v>
      </c>
      <c r="AU12" s="866"/>
      <c r="AV12" s="867"/>
      <c r="AW12" s="773" t="s">
        <v>156</v>
      </c>
      <c r="AX12" s="774"/>
      <c r="AY12" s="775"/>
      <c r="AZ12" s="880" t="s">
        <v>21</v>
      </c>
      <c r="BA12" s="881"/>
      <c r="BB12" s="881"/>
      <c r="BC12" s="882"/>
    </row>
    <row r="13" spans="1:55" ht="28.5" customHeight="1" thickBot="1">
      <c r="A13" s="860"/>
      <c r="B13" s="861"/>
      <c r="C13" s="861"/>
      <c r="D13" s="861"/>
      <c r="E13" s="921"/>
      <c r="F13" s="861"/>
      <c r="G13" s="862"/>
      <c r="H13" s="777"/>
      <c r="I13" s="777"/>
      <c r="J13" s="777"/>
      <c r="K13" s="777"/>
      <c r="L13" s="777"/>
      <c r="M13" s="778"/>
      <c r="N13" s="776"/>
      <c r="O13" s="777"/>
      <c r="P13" s="777"/>
      <c r="Q13" s="777"/>
      <c r="R13" s="777"/>
      <c r="S13" s="777"/>
      <c r="T13" s="778"/>
      <c r="U13" s="776"/>
      <c r="V13" s="777"/>
      <c r="W13" s="777"/>
      <c r="X13" s="777"/>
      <c r="Y13" s="777"/>
      <c r="Z13" s="777"/>
      <c r="AA13" s="777"/>
      <c r="AB13" s="777"/>
      <c r="AC13" s="777"/>
      <c r="AD13" s="777"/>
      <c r="AE13" s="777"/>
      <c r="AF13" s="777"/>
      <c r="AG13" s="777"/>
      <c r="AH13" s="777"/>
      <c r="AI13" s="777"/>
      <c r="AJ13" s="778"/>
      <c r="AK13" s="841"/>
      <c r="AL13" s="842"/>
      <c r="AM13" s="843" t="s">
        <v>12</v>
      </c>
      <c r="AN13" s="844"/>
      <c r="AO13" s="844"/>
      <c r="AP13" s="225" t="s">
        <v>91</v>
      </c>
      <c r="AQ13" s="844" t="s">
        <v>13</v>
      </c>
      <c r="AR13" s="844"/>
      <c r="AS13" s="856"/>
      <c r="AT13" s="868"/>
      <c r="AU13" s="869"/>
      <c r="AV13" s="870"/>
      <c r="AW13" s="776"/>
      <c r="AX13" s="777"/>
      <c r="AY13" s="778"/>
      <c r="AZ13" s="883"/>
      <c r="BA13" s="884"/>
      <c r="BB13" s="884"/>
      <c r="BC13" s="885"/>
    </row>
    <row r="14" spans="1:55" s="30" customFormat="1" ht="30" customHeight="1" thickTop="1">
      <c r="A14" s="845"/>
      <c r="B14" s="846"/>
      <c r="C14" s="846"/>
      <c r="D14" s="846"/>
      <c r="E14" s="697"/>
      <c r="F14" s="698"/>
      <c r="G14" s="699"/>
      <c r="H14" s="697"/>
      <c r="I14" s="698"/>
      <c r="J14" s="698"/>
      <c r="K14" s="698"/>
      <c r="L14" s="698"/>
      <c r="M14" s="699"/>
      <c r="N14" s="708"/>
      <c r="O14" s="709"/>
      <c r="P14" s="709"/>
      <c r="Q14" s="709"/>
      <c r="R14" s="709"/>
      <c r="S14" s="709"/>
      <c r="T14" s="710"/>
      <c r="U14" s="708"/>
      <c r="V14" s="709"/>
      <c r="W14" s="709"/>
      <c r="X14" s="709"/>
      <c r="Y14" s="709"/>
      <c r="Z14" s="709"/>
      <c r="AA14" s="709"/>
      <c r="AB14" s="709"/>
      <c r="AC14" s="709"/>
      <c r="AD14" s="709"/>
      <c r="AE14" s="709"/>
      <c r="AF14" s="709"/>
      <c r="AG14" s="709"/>
      <c r="AH14" s="709"/>
      <c r="AI14" s="709"/>
      <c r="AJ14" s="710"/>
      <c r="AK14" s="851" t="str">
        <f>IF(H14="","",IF(AND(LEFT(H14,1)&amp;RIGHT(H14,1)&lt;&gt;"G1"),"err",LEFT(H14,1)&amp;RIGHT(H14,1)))</f>
        <v/>
      </c>
      <c r="AL14" s="852"/>
      <c r="AM14" s="892"/>
      <c r="AN14" s="863"/>
      <c r="AO14" s="863"/>
      <c r="AP14" s="209" t="s">
        <v>91</v>
      </c>
      <c r="AQ14" s="863"/>
      <c r="AR14" s="863"/>
      <c r="AS14" s="864"/>
      <c r="AT14" s="871" t="str">
        <f>IF(AND(AM14&lt;&gt;"",AQ14&lt;&gt;""),ROUNDDOWN(AM14*AQ14/1000000,2),"")</f>
        <v/>
      </c>
      <c r="AU14" s="872"/>
      <c r="AV14" s="873"/>
      <c r="AW14" s="874"/>
      <c r="AX14" s="875"/>
      <c r="AY14" s="876"/>
      <c r="AZ14" s="886" t="str">
        <f>IF(AT14&lt;&gt;"",AW14*AT14,"")</f>
        <v/>
      </c>
      <c r="BA14" s="887"/>
      <c r="BB14" s="887"/>
      <c r="BC14" s="888"/>
    </row>
    <row r="15" spans="1:55" s="30" customFormat="1" ht="30" customHeight="1">
      <c r="A15" s="922"/>
      <c r="B15" s="923"/>
      <c r="C15" s="923"/>
      <c r="D15" s="923"/>
      <c r="E15" s="924"/>
      <c r="F15" s="924"/>
      <c r="G15" s="924"/>
      <c r="H15" s="733"/>
      <c r="I15" s="734"/>
      <c r="J15" s="734"/>
      <c r="K15" s="734"/>
      <c r="L15" s="734"/>
      <c r="M15" s="735"/>
      <c r="N15" s="925"/>
      <c r="O15" s="926"/>
      <c r="P15" s="926"/>
      <c r="Q15" s="926"/>
      <c r="R15" s="926"/>
      <c r="S15" s="926"/>
      <c r="T15" s="927"/>
      <c r="U15" s="925"/>
      <c r="V15" s="926"/>
      <c r="W15" s="926"/>
      <c r="X15" s="926"/>
      <c r="Y15" s="926"/>
      <c r="Z15" s="926"/>
      <c r="AA15" s="926"/>
      <c r="AB15" s="926"/>
      <c r="AC15" s="926"/>
      <c r="AD15" s="926"/>
      <c r="AE15" s="926"/>
      <c r="AF15" s="926"/>
      <c r="AG15" s="926"/>
      <c r="AH15" s="926"/>
      <c r="AI15" s="926"/>
      <c r="AJ15" s="927"/>
      <c r="AK15" s="739" t="str">
        <f t="shared" ref="AK15:AK28" si="0">IF(H15="","",IF(AND(LEFT(H15,1)&amp;RIGHT(H15,1)&lt;&gt;"G1"),"err",LEFT(H15,1)&amp;RIGHT(H15,1)))</f>
        <v/>
      </c>
      <c r="AL15" s="740"/>
      <c r="AM15" s="741"/>
      <c r="AN15" s="742"/>
      <c r="AO15" s="742"/>
      <c r="AP15" s="210" t="s">
        <v>91</v>
      </c>
      <c r="AQ15" s="742"/>
      <c r="AR15" s="742"/>
      <c r="AS15" s="743"/>
      <c r="AT15" s="744" t="str">
        <f>IF(AND(AM15&lt;&gt;"",AQ15&lt;&gt;""),ROUNDDOWN(AM15*AQ15/1000000,2),"")</f>
        <v/>
      </c>
      <c r="AU15" s="745"/>
      <c r="AV15" s="746"/>
      <c r="AW15" s="747"/>
      <c r="AX15" s="748"/>
      <c r="AY15" s="749"/>
      <c r="AZ15" s="727" t="str">
        <f>IF(AT15&lt;&gt;"",AW15*AT15,"")</f>
        <v/>
      </c>
      <c r="BA15" s="728"/>
      <c r="BB15" s="728"/>
      <c r="BC15" s="729"/>
    </row>
    <row r="16" spans="1:55" s="30" customFormat="1" ht="30" customHeight="1">
      <c r="A16" s="922"/>
      <c r="B16" s="923"/>
      <c r="C16" s="923"/>
      <c r="D16" s="923"/>
      <c r="E16" s="924"/>
      <c r="F16" s="924"/>
      <c r="G16" s="924"/>
      <c r="H16" s="733"/>
      <c r="I16" s="734"/>
      <c r="J16" s="734"/>
      <c r="K16" s="734"/>
      <c r="L16" s="734"/>
      <c r="M16" s="735"/>
      <c r="N16" s="925"/>
      <c r="O16" s="926"/>
      <c r="P16" s="926"/>
      <c r="Q16" s="926"/>
      <c r="R16" s="926"/>
      <c r="S16" s="926"/>
      <c r="T16" s="927"/>
      <c r="U16" s="925"/>
      <c r="V16" s="926"/>
      <c r="W16" s="926"/>
      <c r="X16" s="926"/>
      <c r="Y16" s="926"/>
      <c r="Z16" s="926"/>
      <c r="AA16" s="926"/>
      <c r="AB16" s="926"/>
      <c r="AC16" s="926"/>
      <c r="AD16" s="926"/>
      <c r="AE16" s="926"/>
      <c r="AF16" s="926"/>
      <c r="AG16" s="926"/>
      <c r="AH16" s="926"/>
      <c r="AI16" s="926"/>
      <c r="AJ16" s="927"/>
      <c r="AK16" s="739" t="str">
        <f t="shared" si="0"/>
        <v/>
      </c>
      <c r="AL16" s="740"/>
      <c r="AM16" s="741"/>
      <c r="AN16" s="742"/>
      <c r="AO16" s="742"/>
      <c r="AP16" s="210" t="s">
        <v>91</v>
      </c>
      <c r="AQ16" s="742"/>
      <c r="AR16" s="742"/>
      <c r="AS16" s="743"/>
      <c r="AT16" s="744" t="str">
        <f>IF(AND(AM16&lt;&gt;"",AQ16&lt;&gt;""),ROUNDDOWN(AM16*AQ16/1000000,2),"")</f>
        <v/>
      </c>
      <c r="AU16" s="745"/>
      <c r="AV16" s="746"/>
      <c r="AW16" s="747"/>
      <c r="AX16" s="748"/>
      <c r="AY16" s="749"/>
      <c r="AZ16" s="727" t="str">
        <f>IF(AT16&lt;&gt;"",AW16*AT16,"")</f>
        <v/>
      </c>
      <c r="BA16" s="728"/>
      <c r="BB16" s="728"/>
      <c r="BC16" s="729"/>
    </row>
    <row r="17" spans="1:55" s="30" customFormat="1" ht="30" customHeight="1">
      <c r="A17" s="922"/>
      <c r="B17" s="923"/>
      <c r="C17" s="923"/>
      <c r="D17" s="923"/>
      <c r="E17" s="924"/>
      <c r="F17" s="924"/>
      <c r="G17" s="924"/>
      <c r="H17" s="733"/>
      <c r="I17" s="734"/>
      <c r="J17" s="734"/>
      <c r="K17" s="734"/>
      <c r="L17" s="734"/>
      <c r="M17" s="735"/>
      <c r="N17" s="925"/>
      <c r="O17" s="926"/>
      <c r="P17" s="926"/>
      <c r="Q17" s="926"/>
      <c r="R17" s="926"/>
      <c r="S17" s="926"/>
      <c r="T17" s="927"/>
      <c r="U17" s="925"/>
      <c r="V17" s="926"/>
      <c r="W17" s="926"/>
      <c r="X17" s="926"/>
      <c r="Y17" s="926"/>
      <c r="Z17" s="926"/>
      <c r="AA17" s="926"/>
      <c r="AB17" s="926"/>
      <c r="AC17" s="926"/>
      <c r="AD17" s="926"/>
      <c r="AE17" s="926"/>
      <c r="AF17" s="926"/>
      <c r="AG17" s="926"/>
      <c r="AH17" s="926"/>
      <c r="AI17" s="926"/>
      <c r="AJ17" s="927"/>
      <c r="AK17" s="739" t="str">
        <f t="shared" si="0"/>
        <v/>
      </c>
      <c r="AL17" s="740"/>
      <c r="AM17" s="741"/>
      <c r="AN17" s="742"/>
      <c r="AO17" s="742"/>
      <c r="AP17" s="210" t="s">
        <v>91</v>
      </c>
      <c r="AQ17" s="742"/>
      <c r="AR17" s="742"/>
      <c r="AS17" s="743"/>
      <c r="AT17" s="744" t="str">
        <f>IF(AND(AM17&lt;&gt;"",AQ17&lt;&gt;""),ROUNDDOWN(AM17*AQ17/1000000,2),"")</f>
        <v/>
      </c>
      <c r="AU17" s="745"/>
      <c r="AV17" s="746"/>
      <c r="AW17" s="747"/>
      <c r="AX17" s="748"/>
      <c r="AY17" s="749"/>
      <c r="AZ17" s="727" t="str">
        <f>IF(AT17&lt;&gt;"",AW17*AT17,"")</f>
        <v/>
      </c>
      <c r="BA17" s="728"/>
      <c r="BB17" s="728"/>
      <c r="BC17" s="729"/>
    </row>
    <row r="18" spans="1:55" s="30" customFormat="1" ht="30" customHeight="1">
      <c r="A18" s="928"/>
      <c r="B18" s="929"/>
      <c r="C18" s="929"/>
      <c r="D18" s="929"/>
      <c r="E18" s="930"/>
      <c r="F18" s="930"/>
      <c r="G18" s="930"/>
      <c r="H18" s="733"/>
      <c r="I18" s="734"/>
      <c r="J18" s="734"/>
      <c r="K18" s="734"/>
      <c r="L18" s="734"/>
      <c r="M18" s="735"/>
      <c r="N18" s="925"/>
      <c r="O18" s="926"/>
      <c r="P18" s="926"/>
      <c r="Q18" s="926"/>
      <c r="R18" s="926"/>
      <c r="S18" s="926"/>
      <c r="T18" s="927"/>
      <c r="U18" s="925"/>
      <c r="V18" s="926"/>
      <c r="W18" s="926"/>
      <c r="X18" s="926"/>
      <c r="Y18" s="926"/>
      <c r="Z18" s="926"/>
      <c r="AA18" s="926"/>
      <c r="AB18" s="926"/>
      <c r="AC18" s="926"/>
      <c r="AD18" s="926"/>
      <c r="AE18" s="926"/>
      <c r="AF18" s="926"/>
      <c r="AG18" s="926"/>
      <c r="AH18" s="926"/>
      <c r="AI18" s="926"/>
      <c r="AJ18" s="927"/>
      <c r="AK18" s="834" t="str">
        <f t="shared" si="0"/>
        <v/>
      </c>
      <c r="AL18" s="835"/>
      <c r="AM18" s="901"/>
      <c r="AN18" s="896"/>
      <c r="AO18" s="896"/>
      <c r="AP18" s="211" t="s">
        <v>91</v>
      </c>
      <c r="AQ18" s="896"/>
      <c r="AR18" s="896"/>
      <c r="AS18" s="897"/>
      <c r="AT18" s="828" t="str">
        <f>IF(AND(AM18&lt;&gt;"",AQ18&lt;&gt;""),ROUNDDOWN(AM18*AQ18/1000000,2),"")</f>
        <v/>
      </c>
      <c r="AU18" s="829"/>
      <c r="AV18" s="830"/>
      <c r="AW18" s="898"/>
      <c r="AX18" s="899"/>
      <c r="AY18" s="900"/>
      <c r="AZ18" s="877" t="str">
        <f>IF(AT18&lt;&gt;"",AW18*AT18,"")</f>
        <v/>
      </c>
      <c r="BA18" s="878"/>
      <c r="BB18" s="878"/>
      <c r="BC18" s="879"/>
    </row>
    <row r="19" spans="1:55" s="30" customFormat="1" ht="30" customHeight="1">
      <c r="A19" s="922"/>
      <c r="B19" s="923"/>
      <c r="C19" s="923"/>
      <c r="D19" s="923"/>
      <c r="E19" s="924"/>
      <c r="F19" s="924"/>
      <c r="G19" s="924"/>
      <c r="H19" s="733"/>
      <c r="I19" s="734"/>
      <c r="J19" s="734"/>
      <c r="K19" s="734"/>
      <c r="L19" s="734"/>
      <c r="M19" s="735"/>
      <c r="N19" s="925"/>
      <c r="O19" s="926"/>
      <c r="P19" s="926"/>
      <c r="Q19" s="926"/>
      <c r="R19" s="926"/>
      <c r="S19" s="926"/>
      <c r="T19" s="927"/>
      <c r="U19" s="925"/>
      <c r="V19" s="926"/>
      <c r="W19" s="926"/>
      <c r="X19" s="926"/>
      <c r="Y19" s="926"/>
      <c r="Z19" s="926"/>
      <c r="AA19" s="926"/>
      <c r="AB19" s="926"/>
      <c r="AC19" s="926"/>
      <c r="AD19" s="926"/>
      <c r="AE19" s="926"/>
      <c r="AF19" s="926"/>
      <c r="AG19" s="926"/>
      <c r="AH19" s="926"/>
      <c r="AI19" s="926"/>
      <c r="AJ19" s="927"/>
      <c r="AK19" s="739" t="str">
        <f t="shared" si="0"/>
        <v/>
      </c>
      <c r="AL19" s="740"/>
      <c r="AM19" s="741"/>
      <c r="AN19" s="742"/>
      <c r="AO19" s="742"/>
      <c r="AP19" s="210" t="s">
        <v>91</v>
      </c>
      <c r="AQ19" s="742"/>
      <c r="AR19" s="742"/>
      <c r="AS19" s="743"/>
      <c r="AT19" s="744" t="str">
        <f t="shared" ref="AT19:AT28" si="1">IF(AND(AM19&lt;&gt;"",AQ19&lt;&gt;""),ROUNDDOWN(AM19*AQ19/1000000,2),"")</f>
        <v/>
      </c>
      <c r="AU19" s="745"/>
      <c r="AV19" s="746"/>
      <c r="AW19" s="747"/>
      <c r="AX19" s="748"/>
      <c r="AY19" s="749"/>
      <c r="AZ19" s="727" t="str">
        <f t="shared" ref="AZ19:AZ28" si="2">IF(AT19&lt;&gt;"",AW19*AT19,"")</f>
        <v/>
      </c>
      <c r="BA19" s="728"/>
      <c r="BB19" s="728"/>
      <c r="BC19" s="729"/>
    </row>
    <row r="20" spans="1:55" s="30" customFormat="1" ht="30" customHeight="1">
      <c r="A20" s="922"/>
      <c r="B20" s="923"/>
      <c r="C20" s="923"/>
      <c r="D20" s="923"/>
      <c r="E20" s="924"/>
      <c r="F20" s="924"/>
      <c r="G20" s="924"/>
      <c r="H20" s="733"/>
      <c r="I20" s="734"/>
      <c r="J20" s="734"/>
      <c r="K20" s="734"/>
      <c r="L20" s="734"/>
      <c r="M20" s="735"/>
      <c r="N20" s="925"/>
      <c r="O20" s="926"/>
      <c r="P20" s="926"/>
      <c r="Q20" s="926"/>
      <c r="R20" s="926"/>
      <c r="S20" s="926"/>
      <c r="T20" s="927"/>
      <c r="U20" s="925"/>
      <c r="V20" s="926"/>
      <c r="W20" s="926"/>
      <c r="X20" s="926"/>
      <c r="Y20" s="926"/>
      <c r="Z20" s="926"/>
      <c r="AA20" s="926"/>
      <c r="AB20" s="926"/>
      <c r="AC20" s="926"/>
      <c r="AD20" s="926"/>
      <c r="AE20" s="926"/>
      <c r="AF20" s="926"/>
      <c r="AG20" s="926"/>
      <c r="AH20" s="926"/>
      <c r="AI20" s="926"/>
      <c r="AJ20" s="927"/>
      <c r="AK20" s="739" t="str">
        <f t="shared" si="0"/>
        <v/>
      </c>
      <c r="AL20" s="740"/>
      <c r="AM20" s="741"/>
      <c r="AN20" s="742"/>
      <c r="AO20" s="742"/>
      <c r="AP20" s="210" t="s">
        <v>91</v>
      </c>
      <c r="AQ20" s="742"/>
      <c r="AR20" s="742"/>
      <c r="AS20" s="743"/>
      <c r="AT20" s="744" t="str">
        <f t="shared" si="1"/>
        <v/>
      </c>
      <c r="AU20" s="745"/>
      <c r="AV20" s="746"/>
      <c r="AW20" s="747"/>
      <c r="AX20" s="748"/>
      <c r="AY20" s="749"/>
      <c r="AZ20" s="727" t="str">
        <f t="shared" si="2"/>
        <v/>
      </c>
      <c r="BA20" s="728"/>
      <c r="BB20" s="728"/>
      <c r="BC20" s="729"/>
    </row>
    <row r="21" spans="1:55" s="30" customFormat="1" ht="30" customHeight="1">
      <c r="A21" s="922"/>
      <c r="B21" s="923"/>
      <c r="C21" s="923"/>
      <c r="D21" s="923"/>
      <c r="E21" s="924"/>
      <c r="F21" s="924"/>
      <c r="G21" s="924"/>
      <c r="H21" s="733"/>
      <c r="I21" s="734"/>
      <c r="J21" s="734"/>
      <c r="K21" s="734"/>
      <c r="L21" s="734"/>
      <c r="M21" s="735"/>
      <c r="N21" s="925"/>
      <c r="O21" s="926"/>
      <c r="P21" s="926"/>
      <c r="Q21" s="926"/>
      <c r="R21" s="926"/>
      <c r="S21" s="926"/>
      <c r="T21" s="927"/>
      <c r="U21" s="925"/>
      <c r="V21" s="926"/>
      <c r="W21" s="926"/>
      <c r="X21" s="926"/>
      <c r="Y21" s="926"/>
      <c r="Z21" s="926"/>
      <c r="AA21" s="926"/>
      <c r="AB21" s="926"/>
      <c r="AC21" s="926"/>
      <c r="AD21" s="926"/>
      <c r="AE21" s="926"/>
      <c r="AF21" s="926"/>
      <c r="AG21" s="926"/>
      <c r="AH21" s="926"/>
      <c r="AI21" s="926"/>
      <c r="AJ21" s="927"/>
      <c r="AK21" s="739" t="str">
        <f t="shared" si="0"/>
        <v/>
      </c>
      <c r="AL21" s="740"/>
      <c r="AM21" s="741"/>
      <c r="AN21" s="742"/>
      <c r="AO21" s="742"/>
      <c r="AP21" s="210" t="s">
        <v>91</v>
      </c>
      <c r="AQ21" s="742"/>
      <c r="AR21" s="742"/>
      <c r="AS21" s="743"/>
      <c r="AT21" s="744" t="str">
        <f t="shared" si="1"/>
        <v/>
      </c>
      <c r="AU21" s="745"/>
      <c r="AV21" s="746"/>
      <c r="AW21" s="747"/>
      <c r="AX21" s="748"/>
      <c r="AY21" s="749"/>
      <c r="AZ21" s="727" t="str">
        <f t="shared" si="2"/>
        <v/>
      </c>
      <c r="BA21" s="728"/>
      <c r="BB21" s="728"/>
      <c r="BC21" s="729"/>
    </row>
    <row r="22" spans="1:55" s="30" customFormat="1" ht="30" customHeight="1">
      <c r="A22" s="922"/>
      <c r="B22" s="923"/>
      <c r="C22" s="923"/>
      <c r="D22" s="923"/>
      <c r="E22" s="924"/>
      <c r="F22" s="924"/>
      <c r="G22" s="924"/>
      <c r="H22" s="733"/>
      <c r="I22" s="734"/>
      <c r="J22" s="734"/>
      <c r="K22" s="734"/>
      <c r="L22" s="734"/>
      <c r="M22" s="735"/>
      <c r="N22" s="925"/>
      <c r="O22" s="926"/>
      <c r="P22" s="926"/>
      <c r="Q22" s="926"/>
      <c r="R22" s="926"/>
      <c r="S22" s="926"/>
      <c r="T22" s="927"/>
      <c r="U22" s="925"/>
      <c r="V22" s="926"/>
      <c r="W22" s="926"/>
      <c r="X22" s="926"/>
      <c r="Y22" s="926"/>
      <c r="Z22" s="926"/>
      <c r="AA22" s="926"/>
      <c r="AB22" s="926"/>
      <c r="AC22" s="926"/>
      <c r="AD22" s="926"/>
      <c r="AE22" s="926"/>
      <c r="AF22" s="926"/>
      <c r="AG22" s="926"/>
      <c r="AH22" s="926"/>
      <c r="AI22" s="926"/>
      <c r="AJ22" s="927"/>
      <c r="AK22" s="739" t="str">
        <f t="shared" si="0"/>
        <v/>
      </c>
      <c r="AL22" s="740"/>
      <c r="AM22" s="741"/>
      <c r="AN22" s="742"/>
      <c r="AO22" s="742"/>
      <c r="AP22" s="210" t="s">
        <v>91</v>
      </c>
      <c r="AQ22" s="742"/>
      <c r="AR22" s="742"/>
      <c r="AS22" s="743"/>
      <c r="AT22" s="744" t="str">
        <f t="shared" si="1"/>
        <v/>
      </c>
      <c r="AU22" s="745"/>
      <c r="AV22" s="746"/>
      <c r="AW22" s="747"/>
      <c r="AX22" s="748"/>
      <c r="AY22" s="749"/>
      <c r="AZ22" s="727" t="str">
        <f t="shared" si="2"/>
        <v/>
      </c>
      <c r="BA22" s="728"/>
      <c r="BB22" s="728"/>
      <c r="BC22" s="729"/>
    </row>
    <row r="23" spans="1:55" s="30" customFormat="1" ht="30" customHeight="1">
      <c r="A23" s="922"/>
      <c r="B23" s="923"/>
      <c r="C23" s="923"/>
      <c r="D23" s="923"/>
      <c r="E23" s="924"/>
      <c r="F23" s="924"/>
      <c r="G23" s="924"/>
      <c r="H23" s="733"/>
      <c r="I23" s="734"/>
      <c r="J23" s="734"/>
      <c r="K23" s="734"/>
      <c r="L23" s="734"/>
      <c r="M23" s="735"/>
      <c r="N23" s="925"/>
      <c r="O23" s="926"/>
      <c r="P23" s="926"/>
      <c r="Q23" s="926"/>
      <c r="R23" s="926"/>
      <c r="S23" s="926"/>
      <c r="T23" s="927"/>
      <c r="U23" s="925"/>
      <c r="V23" s="926"/>
      <c r="W23" s="926"/>
      <c r="X23" s="926"/>
      <c r="Y23" s="926"/>
      <c r="Z23" s="926"/>
      <c r="AA23" s="926"/>
      <c r="AB23" s="926"/>
      <c r="AC23" s="926"/>
      <c r="AD23" s="926"/>
      <c r="AE23" s="926"/>
      <c r="AF23" s="926"/>
      <c r="AG23" s="926"/>
      <c r="AH23" s="926"/>
      <c r="AI23" s="926"/>
      <c r="AJ23" s="927"/>
      <c r="AK23" s="739" t="str">
        <f t="shared" si="0"/>
        <v/>
      </c>
      <c r="AL23" s="740"/>
      <c r="AM23" s="741"/>
      <c r="AN23" s="742"/>
      <c r="AO23" s="742"/>
      <c r="AP23" s="210" t="s">
        <v>91</v>
      </c>
      <c r="AQ23" s="742"/>
      <c r="AR23" s="742"/>
      <c r="AS23" s="743"/>
      <c r="AT23" s="744" t="str">
        <f t="shared" si="1"/>
        <v/>
      </c>
      <c r="AU23" s="745"/>
      <c r="AV23" s="746"/>
      <c r="AW23" s="747"/>
      <c r="AX23" s="748"/>
      <c r="AY23" s="749"/>
      <c r="AZ23" s="727" t="str">
        <f t="shared" si="2"/>
        <v/>
      </c>
      <c r="BA23" s="728"/>
      <c r="BB23" s="728"/>
      <c r="BC23" s="729"/>
    </row>
    <row r="24" spans="1:55" s="30" customFormat="1" ht="30" customHeight="1">
      <c r="A24" s="922"/>
      <c r="B24" s="923"/>
      <c r="C24" s="923"/>
      <c r="D24" s="923"/>
      <c r="E24" s="924"/>
      <c r="F24" s="924"/>
      <c r="G24" s="924"/>
      <c r="H24" s="733"/>
      <c r="I24" s="734"/>
      <c r="J24" s="734"/>
      <c r="K24" s="734"/>
      <c r="L24" s="734"/>
      <c r="M24" s="735"/>
      <c r="N24" s="925"/>
      <c r="O24" s="926"/>
      <c r="P24" s="926"/>
      <c r="Q24" s="926"/>
      <c r="R24" s="926"/>
      <c r="S24" s="926"/>
      <c r="T24" s="927"/>
      <c r="U24" s="925"/>
      <c r="V24" s="926"/>
      <c r="W24" s="926"/>
      <c r="X24" s="926"/>
      <c r="Y24" s="926"/>
      <c r="Z24" s="926"/>
      <c r="AA24" s="926"/>
      <c r="AB24" s="926"/>
      <c r="AC24" s="926"/>
      <c r="AD24" s="926"/>
      <c r="AE24" s="926"/>
      <c r="AF24" s="926"/>
      <c r="AG24" s="926"/>
      <c r="AH24" s="926"/>
      <c r="AI24" s="926"/>
      <c r="AJ24" s="927"/>
      <c r="AK24" s="739" t="str">
        <f t="shared" si="0"/>
        <v/>
      </c>
      <c r="AL24" s="740"/>
      <c r="AM24" s="741"/>
      <c r="AN24" s="742"/>
      <c r="AO24" s="742"/>
      <c r="AP24" s="210" t="s">
        <v>91</v>
      </c>
      <c r="AQ24" s="742"/>
      <c r="AR24" s="742"/>
      <c r="AS24" s="743"/>
      <c r="AT24" s="744" t="str">
        <f t="shared" si="1"/>
        <v/>
      </c>
      <c r="AU24" s="745"/>
      <c r="AV24" s="746"/>
      <c r="AW24" s="747"/>
      <c r="AX24" s="748"/>
      <c r="AY24" s="749"/>
      <c r="AZ24" s="727" t="str">
        <f t="shared" si="2"/>
        <v/>
      </c>
      <c r="BA24" s="728"/>
      <c r="BB24" s="728"/>
      <c r="BC24" s="729"/>
    </row>
    <row r="25" spans="1:55" s="30" customFormat="1" ht="30" customHeight="1">
      <c r="A25" s="922"/>
      <c r="B25" s="923"/>
      <c r="C25" s="923"/>
      <c r="D25" s="923"/>
      <c r="E25" s="924"/>
      <c r="F25" s="924"/>
      <c r="G25" s="924"/>
      <c r="H25" s="733"/>
      <c r="I25" s="734"/>
      <c r="J25" s="734"/>
      <c r="K25" s="734"/>
      <c r="L25" s="734"/>
      <c r="M25" s="735"/>
      <c r="N25" s="925"/>
      <c r="O25" s="926"/>
      <c r="P25" s="926"/>
      <c r="Q25" s="926"/>
      <c r="R25" s="926"/>
      <c r="S25" s="926"/>
      <c r="T25" s="927"/>
      <c r="U25" s="925"/>
      <c r="V25" s="926"/>
      <c r="W25" s="926"/>
      <c r="X25" s="926"/>
      <c r="Y25" s="926"/>
      <c r="Z25" s="926"/>
      <c r="AA25" s="926"/>
      <c r="AB25" s="926"/>
      <c r="AC25" s="926"/>
      <c r="AD25" s="926"/>
      <c r="AE25" s="926"/>
      <c r="AF25" s="926"/>
      <c r="AG25" s="926"/>
      <c r="AH25" s="926"/>
      <c r="AI25" s="926"/>
      <c r="AJ25" s="927"/>
      <c r="AK25" s="739" t="str">
        <f t="shared" si="0"/>
        <v/>
      </c>
      <c r="AL25" s="740"/>
      <c r="AM25" s="741"/>
      <c r="AN25" s="742"/>
      <c r="AO25" s="742"/>
      <c r="AP25" s="210" t="s">
        <v>91</v>
      </c>
      <c r="AQ25" s="742"/>
      <c r="AR25" s="742"/>
      <c r="AS25" s="743"/>
      <c r="AT25" s="744" t="str">
        <f t="shared" si="1"/>
        <v/>
      </c>
      <c r="AU25" s="745"/>
      <c r="AV25" s="746"/>
      <c r="AW25" s="747"/>
      <c r="AX25" s="748"/>
      <c r="AY25" s="749"/>
      <c r="AZ25" s="727" t="str">
        <f t="shared" si="2"/>
        <v/>
      </c>
      <c r="BA25" s="728"/>
      <c r="BB25" s="728"/>
      <c r="BC25" s="729"/>
    </row>
    <row r="26" spans="1:55" s="30" customFormat="1" ht="30" customHeight="1">
      <c r="A26" s="922"/>
      <c r="B26" s="923"/>
      <c r="C26" s="923"/>
      <c r="D26" s="923"/>
      <c r="E26" s="924"/>
      <c r="F26" s="924"/>
      <c r="G26" s="924"/>
      <c r="H26" s="733"/>
      <c r="I26" s="734"/>
      <c r="J26" s="734"/>
      <c r="K26" s="734"/>
      <c r="L26" s="734"/>
      <c r="M26" s="735"/>
      <c r="N26" s="925"/>
      <c r="O26" s="926"/>
      <c r="P26" s="926"/>
      <c r="Q26" s="926"/>
      <c r="R26" s="926"/>
      <c r="S26" s="926"/>
      <c r="T26" s="927"/>
      <c r="U26" s="925"/>
      <c r="V26" s="926"/>
      <c r="W26" s="926"/>
      <c r="X26" s="926"/>
      <c r="Y26" s="926"/>
      <c r="Z26" s="926"/>
      <c r="AA26" s="926"/>
      <c r="AB26" s="926"/>
      <c r="AC26" s="926"/>
      <c r="AD26" s="926"/>
      <c r="AE26" s="926"/>
      <c r="AF26" s="926"/>
      <c r="AG26" s="926"/>
      <c r="AH26" s="926"/>
      <c r="AI26" s="926"/>
      <c r="AJ26" s="927"/>
      <c r="AK26" s="739" t="str">
        <f t="shared" si="0"/>
        <v/>
      </c>
      <c r="AL26" s="740"/>
      <c r="AM26" s="741"/>
      <c r="AN26" s="742"/>
      <c r="AO26" s="742"/>
      <c r="AP26" s="210" t="s">
        <v>91</v>
      </c>
      <c r="AQ26" s="742"/>
      <c r="AR26" s="742"/>
      <c r="AS26" s="743"/>
      <c r="AT26" s="744" t="str">
        <f t="shared" si="1"/>
        <v/>
      </c>
      <c r="AU26" s="745"/>
      <c r="AV26" s="746"/>
      <c r="AW26" s="747"/>
      <c r="AX26" s="748"/>
      <c r="AY26" s="749"/>
      <c r="AZ26" s="727" t="str">
        <f t="shared" si="2"/>
        <v/>
      </c>
      <c r="BA26" s="728"/>
      <c r="BB26" s="728"/>
      <c r="BC26" s="729"/>
    </row>
    <row r="27" spans="1:55" s="30" customFormat="1" ht="30" customHeight="1">
      <c r="A27" s="922"/>
      <c r="B27" s="923"/>
      <c r="C27" s="923"/>
      <c r="D27" s="923"/>
      <c r="E27" s="924"/>
      <c r="F27" s="924"/>
      <c r="G27" s="924"/>
      <c r="H27" s="733"/>
      <c r="I27" s="734"/>
      <c r="J27" s="734"/>
      <c r="K27" s="734"/>
      <c r="L27" s="734"/>
      <c r="M27" s="735"/>
      <c r="N27" s="925"/>
      <c r="O27" s="926"/>
      <c r="P27" s="926"/>
      <c r="Q27" s="926"/>
      <c r="R27" s="926"/>
      <c r="S27" s="926"/>
      <c r="T27" s="927"/>
      <c r="U27" s="925"/>
      <c r="V27" s="926"/>
      <c r="W27" s="926"/>
      <c r="X27" s="926"/>
      <c r="Y27" s="926"/>
      <c r="Z27" s="926"/>
      <c r="AA27" s="926"/>
      <c r="AB27" s="926"/>
      <c r="AC27" s="926"/>
      <c r="AD27" s="926"/>
      <c r="AE27" s="926"/>
      <c r="AF27" s="926"/>
      <c r="AG27" s="926"/>
      <c r="AH27" s="926"/>
      <c r="AI27" s="926"/>
      <c r="AJ27" s="927"/>
      <c r="AK27" s="739" t="str">
        <f t="shared" si="0"/>
        <v/>
      </c>
      <c r="AL27" s="740"/>
      <c r="AM27" s="741"/>
      <c r="AN27" s="742"/>
      <c r="AO27" s="742"/>
      <c r="AP27" s="210" t="s">
        <v>91</v>
      </c>
      <c r="AQ27" s="742"/>
      <c r="AR27" s="742"/>
      <c r="AS27" s="743"/>
      <c r="AT27" s="744" t="str">
        <f t="shared" si="1"/>
        <v/>
      </c>
      <c r="AU27" s="745"/>
      <c r="AV27" s="746"/>
      <c r="AW27" s="747"/>
      <c r="AX27" s="748"/>
      <c r="AY27" s="749"/>
      <c r="AZ27" s="727" t="str">
        <f t="shared" si="2"/>
        <v/>
      </c>
      <c r="BA27" s="728"/>
      <c r="BB27" s="728"/>
      <c r="BC27" s="729"/>
    </row>
    <row r="28" spans="1:55" s="30" customFormat="1" ht="30" customHeight="1" thickBot="1">
      <c r="A28" s="922"/>
      <c r="B28" s="923"/>
      <c r="C28" s="923"/>
      <c r="D28" s="923"/>
      <c r="E28" s="924"/>
      <c r="F28" s="924"/>
      <c r="G28" s="924"/>
      <c r="H28" s="733"/>
      <c r="I28" s="734"/>
      <c r="J28" s="734"/>
      <c r="K28" s="734"/>
      <c r="L28" s="734"/>
      <c r="M28" s="735"/>
      <c r="N28" s="931"/>
      <c r="O28" s="932"/>
      <c r="P28" s="932"/>
      <c r="Q28" s="932"/>
      <c r="R28" s="932"/>
      <c r="S28" s="932"/>
      <c r="T28" s="933"/>
      <c r="U28" s="931"/>
      <c r="V28" s="932"/>
      <c r="W28" s="932"/>
      <c r="X28" s="932"/>
      <c r="Y28" s="932"/>
      <c r="Z28" s="932"/>
      <c r="AA28" s="932"/>
      <c r="AB28" s="932"/>
      <c r="AC28" s="932"/>
      <c r="AD28" s="932"/>
      <c r="AE28" s="932"/>
      <c r="AF28" s="932"/>
      <c r="AG28" s="932"/>
      <c r="AH28" s="932"/>
      <c r="AI28" s="932"/>
      <c r="AJ28" s="933"/>
      <c r="AK28" s="739" t="str">
        <f t="shared" si="0"/>
        <v/>
      </c>
      <c r="AL28" s="740"/>
      <c r="AM28" s="741"/>
      <c r="AN28" s="742"/>
      <c r="AO28" s="742"/>
      <c r="AP28" s="210" t="s">
        <v>91</v>
      </c>
      <c r="AQ28" s="742"/>
      <c r="AR28" s="742"/>
      <c r="AS28" s="743"/>
      <c r="AT28" s="744" t="str">
        <f t="shared" si="1"/>
        <v/>
      </c>
      <c r="AU28" s="745"/>
      <c r="AV28" s="746"/>
      <c r="AW28" s="747"/>
      <c r="AX28" s="748"/>
      <c r="AY28" s="749"/>
      <c r="AZ28" s="727" t="str">
        <f t="shared" si="2"/>
        <v/>
      </c>
      <c r="BA28" s="728"/>
      <c r="BB28" s="728"/>
      <c r="BC28" s="729"/>
    </row>
    <row r="29" spans="1:55" ht="30" customHeight="1" thickTop="1" thickBot="1">
      <c r="A29" s="759" t="s">
        <v>15</v>
      </c>
      <c r="B29" s="760"/>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1"/>
      <c r="AW29" s="893">
        <f>SUM(AW14:AY28)</f>
        <v>0</v>
      </c>
      <c r="AX29" s="894"/>
      <c r="AY29" s="895"/>
      <c r="AZ29" s="889">
        <f>SUM(AZ14:BC28)</f>
        <v>0</v>
      </c>
      <c r="BA29" s="890"/>
      <c r="BB29" s="890"/>
      <c r="BC29" s="891"/>
    </row>
    <row r="30" spans="1:55" s="4" customFormat="1" ht="65.150000000000006"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147</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750" t="s">
        <v>88</v>
      </c>
      <c r="B32" s="751"/>
      <c r="C32" s="751"/>
      <c r="D32" s="752"/>
      <c r="E32" s="753" t="s">
        <v>78</v>
      </c>
      <c r="F32" s="751"/>
      <c r="G32" s="751"/>
      <c r="H32" s="751"/>
      <c r="I32" s="560" t="s">
        <v>106</v>
      </c>
      <c r="J32" s="561"/>
      <c r="K32" s="561"/>
      <c r="L32" s="561"/>
      <c r="M32" s="561"/>
      <c r="N32" s="561"/>
      <c r="O32" s="561"/>
      <c r="P32" s="563"/>
      <c r="Q32" s="757" t="s">
        <v>86</v>
      </c>
      <c r="R32" s="758"/>
      <c r="S32" s="762" t="s">
        <v>105</v>
      </c>
      <c r="T32" s="762"/>
      <c r="U32" s="762"/>
      <c r="V32" s="762"/>
      <c r="W32" s="762"/>
      <c r="X32" s="762"/>
      <c r="Y32" s="763"/>
      <c r="Z32" s="560" t="s">
        <v>118</v>
      </c>
      <c r="AA32" s="561"/>
      <c r="AB32" s="561"/>
      <c r="AC32" s="561"/>
      <c r="AD32" s="561"/>
      <c r="AE32" s="561"/>
      <c r="AF32" s="561"/>
      <c r="AG32" s="561"/>
      <c r="AH32" s="561"/>
      <c r="AI32" s="561"/>
      <c r="AJ32" s="561"/>
      <c r="AK32" s="561"/>
      <c r="AL32" s="561"/>
      <c r="AM32" s="561"/>
      <c r="AN32" s="566"/>
      <c r="AO32" s="560" t="s">
        <v>119</v>
      </c>
      <c r="AP32" s="561"/>
      <c r="AQ32" s="561"/>
      <c r="AR32" s="561"/>
      <c r="AS32" s="561"/>
      <c r="AT32" s="561"/>
      <c r="AU32" s="561"/>
      <c r="AV32" s="561"/>
      <c r="AW32" s="561"/>
      <c r="AX32" s="561"/>
      <c r="AY32" s="561"/>
      <c r="AZ32" s="561"/>
      <c r="BA32" s="561"/>
      <c r="BB32" s="561"/>
      <c r="BC32" s="635"/>
    </row>
    <row r="33" spans="1:59" ht="41.25" customHeight="1" thickTop="1" thickBot="1">
      <c r="A33" s="818" t="s">
        <v>98</v>
      </c>
      <c r="B33" s="937"/>
      <c r="C33" s="937"/>
      <c r="D33" s="627"/>
      <c r="E33" s="938" t="s">
        <v>148</v>
      </c>
      <c r="F33" s="939"/>
      <c r="G33" s="939"/>
      <c r="H33" s="939"/>
      <c r="I33" s="940">
        <f>IF($AZ$29="","",SUMIF($AK$14:$AL$28,$E33,$AZ$14:$BC$28))</f>
        <v>0</v>
      </c>
      <c r="J33" s="941"/>
      <c r="K33" s="941"/>
      <c r="L33" s="941"/>
      <c r="M33" s="941"/>
      <c r="N33" s="941"/>
      <c r="O33" s="941"/>
      <c r="P33" s="172" t="s">
        <v>81</v>
      </c>
      <c r="Q33" s="942" t="s">
        <v>86</v>
      </c>
      <c r="R33" s="943"/>
      <c r="S33" s="944">
        <v>30000</v>
      </c>
      <c r="T33" s="944"/>
      <c r="U33" s="944"/>
      <c r="V33" s="944"/>
      <c r="W33" s="944"/>
      <c r="X33" s="944"/>
      <c r="Y33" s="131" t="s">
        <v>0</v>
      </c>
      <c r="Z33" s="934">
        <f>IF(I33="0","",I33*S33)</f>
        <v>0</v>
      </c>
      <c r="AA33" s="935"/>
      <c r="AB33" s="935"/>
      <c r="AC33" s="935"/>
      <c r="AD33" s="935"/>
      <c r="AE33" s="935"/>
      <c r="AF33" s="935"/>
      <c r="AG33" s="935"/>
      <c r="AH33" s="935"/>
      <c r="AI33" s="935"/>
      <c r="AJ33" s="935"/>
      <c r="AK33" s="935"/>
      <c r="AL33" s="935"/>
      <c r="AM33" s="935"/>
      <c r="AN33" s="139" t="s">
        <v>0</v>
      </c>
      <c r="AO33" s="803">
        <f>SUM(Z33:AM33)</f>
        <v>0</v>
      </c>
      <c r="AP33" s="936"/>
      <c r="AQ33" s="936"/>
      <c r="AR33" s="936"/>
      <c r="AS33" s="936"/>
      <c r="AT33" s="936"/>
      <c r="AU33" s="936"/>
      <c r="AV33" s="936"/>
      <c r="AW33" s="936"/>
      <c r="AX33" s="936"/>
      <c r="AY33" s="936"/>
      <c r="AZ33" s="936"/>
      <c r="BA33" s="936"/>
      <c r="BB33" s="936"/>
      <c r="BC33" s="196" t="s">
        <v>0</v>
      </c>
    </row>
    <row r="34" spans="1:59" ht="41.25" customHeight="1" thickTop="1" thickBot="1">
      <c r="A34" s="474" t="s">
        <v>87</v>
      </c>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796">
        <f>AO33</f>
        <v>0</v>
      </c>
      <c r="AP34" s="797"/>
      <c r="AQ34" s="797"/>
      <c r="AR34" s="797"/>
      <c r="AS34" s="797"/>
      <c r="AT34" s="797"/>
      <c r="AU34" s="797"/>
      <c r="AV34" s="797"/>
      <c r="AW34" s="797"/>
      <c r="AX34" s="797"/>
      <c r="AY34" s="797"/>
      <c r="AZ34" s="797"/>
      <c r="BA34" s="797"/>
      <c r="BB34" s="797"/>
      <c r="BC34" s="161" t="s">
        <v>0</v>
      </c>
    </row>
    <row r="35" spans="1:59" s="4" customFormat="1" ht="47.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45"/>
      <c r="AV35" s="45"/>
      <c r="AW35" s="45"/>
      <c r="AX35" s="45"/>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195"/>
    </row>
    <row r="49" s="30" customFormat="1" ht="37.5" customHeight="1"/>
    <row r="50" s="4" customFormat="1" ht="15.75" customHeight="1"/>
    <row r="51" s="7" customFormat="1" ht="31.5" customHeight="1"/>
    <row r="52" s="7" customFormat="1" ht="63" customHeight="1"/>
    <row r="53" s="7" customFormat="1" ht="41.25" customHeight="1"/>
    <row r="54" ht="36" customHeight="1"/>
    <row r="55" ht="36" customHeight="1"/>
    <row r="56" s="7" customFormat="1"/>
    <row r="57" ht="12" customHeight="1"/>
    <row r="58" ht="28.5" customHeight="1"/>
    <row r="59" ht="14.25" customHeight="1"/>
    <row r="60" ht="46.5" customHeight="1"/>
    <row r="61" s="30" customFormat="1" ht="37.5" customHeight="1"/>
    <row r="62" s="30" customFormat="1" ht="37.5" customHeight="1"/>
    <row r="63" ht="37.5" customHeight="1"/>
    <row r="64" ht="37.5" customHeight="1"/>
    <row r="65" spans="1:55" s="4" customFormat="1" ht="15.75" customHeight="1"/>
    <row r="66" spans="1:55" ht="31.5" customHeight="1"/>
    <row r="67" spans="1:55" ht="63" customHeight="1"/>
    <row r="68" spans="1:55" ht="41.25" customHeight="1"/>
    <row r="69" spans="1:55" ht="36"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row>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4"/>
      <c r="AZ72" s="4"/>
      <c r="BA72" s="4"/>
      <c r="BB72" s="4"/>
      <c r="BC72" s="4"/>
    </row>
    <row r="102" spans="1:1">
      <c r="A102" s="195"/>
    </row>
    <row r="152" spans="1:1">
      <c r="A152" s="243">
        <f>SUM(AO34)</f>
        <v>0</v>
      </c>
    </row>
  </sheetData>
  <sheetProtection algorithmName="SHA-512" hashValue="Z5Cs2Y318n524I4dDWaxb2RF9aP1DOPR5soNAnjmOBxDaiQRgJ7CY1mRT5R30uLjtFu1WxY9frzCOIkEt6WjmA==" saltValue="nkiv1d2oQfQAwWVgOizy4g==" spinCount="100000" sheet="1" objects="1" scenarios="1"/>
  <mergeCells count="207">
    <mergeCell ref="Z33:AM33"/>
    <mergeCell ref="AO33:BB33"/>
    <mergeCell ref="A34:AN34"/>
    <mergeCell ref="AO34:BB34"/>
    <mergeCell ref="A33:D33"/>
    <mergeCell ref="E33:H33"/>
    <mergeCell ref="I33:O33"/>
    <mergeCell ref="Q33:R33"/>
    <mergeCell ref="S33:X33"/>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2"/>
  <conditionalFormatting sqref="H14:M14">
    <cfRule type="expression" dxfId="57" priority="16" stopIfTrue="1">
      <formula>AND($AK14&lt;&gt;"",$AK14&lt;&gt;"G1")</formula>
    </cfRule>
  </conditionalFormatting>
  <conditionalFormatting sqref="AM10:AS10">
    <cfRule type="expression" dxfId="56" priority="15">
      <formula>AND(COUNTA($H$14:$M$28)&gt;0,$AM$10="□")</formula>
    </cfRule>
  </conditionalFormatting>
  <conditionalFormatting sqref="H15:M15">
    <cfRule type="expression" dxfId="55" priority="14">
      <formula>AND($AK15&lt;&gt;"",$AK15&lt;&gt;"G1")</formula>
    </cfRule>
  </conditionalFormatting>
  <conditionalFormatting sqref="H16:M16">
    <cfRule type="expression" dxfId="54" priority="13">
      <formula>AND($AK16&lt;&gt;"",$AK16&lt;&gt;"G1")</formula>
    </cfRule>
  </conditionalFormatting>
  <conditionalFormatting sqref="H17:M17">
    <cfRule type="expression" dxfId="53" priority="12">
      <formula>AND($AK17&lt;&gt;"",$AK17&lt;&gt;"G1")</formula>
    </cfRule>
  </conditionalFormatting>
  <conditionalFormatting sqref="H18:M18">
    <cfRule type="expression" dxfId="52" priority="11">
      <formula>AND($AK18&lt;&gt;"",$AK18&lt;&gt;"G1")</formula>
    </cfRule>
  </conditionalFormatting>
  <conditionalFormatting sqref="H19:M19">
    <cfRule type="expression" dxfId="51" priority="10">
      <formula>AND($AK19&lt;&gt;"",$AK19&lt;&gt;"G1")</formula>
    </cfRule>
  </conditionalFormatting>
  <conditionalFormatting sqref="H20:M20">
    <cfRule type="expression" dxfId="50" priority="9">
      <formula>AND($AK20&lt;&gt;"",$AK20&lt;&gt;"G1")</formula>
    </cfRule>
  </conditionalFormatting>
  <conditionalFormatting sqref="H21:M21">
    <cfRule type="expression" dxfId="49" priority="8">
      <formula>AND($AK21&lt;&gt;"",$AK21&lt;&gt;"G1")</formula>
    </cfRule>
  </conditionalFormatting>
  <conditionalFormatting sqref="H22:M22">
    <cfRule type="expression" dxfId="48" priority="7">
      <formula>AND($AK22&lt;&gt;"",$AK22&lt;&gt;"G1")</formula>
    </cfRule>
  </conditionalFormatting>
  <conditionalFormatting sqref="H23:M23">
    <cfRule type="expression" dxfId="47" priority="6">
      <formula>AND($AK23&lt;&gt;"",$AK23&lt;&gt;"G1")</formula>
    </cfRule>
  </conditionalFormatting>
  <conditionalFormatting sqref="H24:M24">
    <cfRule type="expression" dxfId="46" priority="5">
      <formula>AND($AK24&lt;&gt;"",$AK24&lt;&gt;"G1")</formula>
    </cfRule>
  </conditionalFormatting>
  <conditionalFormatting sqref="H25:M25">
    <cfRule type="expression" dxfId="45" priority="4">
      <formula>AND($AK25&lt;&gt;"",$AK25&lt;&gt;"G1")</formula>
    </cfRule>
  </conditionalFormatting>
  <conditionalFormatting sqref="H26:M26">
    <cfRule type="expression" dxfId="44" priority="3">
      <formula>AND($AK26&lt;&gt;"",$AK26&lt;&gt;"G1")</formula>
    </cfRule>
  </conditionalFormatting>
  <conditionalFormatting sqref="H27:M27">
    <cfRule type="expression" dxfId="43" priority="2">
      <formula>AND($AK27&lt;&gt;"",$AK27&lt;&gt;"G1")</formula>
    </cfRule>
  </conditionalFormatting>
  <conditionalFormatting sqref="H28:M28">
    <cfRule type="expression" dxfId="42"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987">
        <f>'様式第8｜完了実績報告書'!$CA$2</f>
        <v>0</v>
      </c>
      <c r="AX1" s="987"/>
      <c r="AY1" s="987"/>
      <c r="AZ1" s="987"/>
      <c r="BA1" s="987"/>
      <c r="BB1" s="987"/>
      <c r="BC1" s="51"/>
    </row>
    <row r="2" spans="1:55" ht="18.75" customHeight="1">
      <c r="AN2" s="3"/>
      <c r="AV2" s="220" t="str">
        <f>'様式第8｜完了実績報告書'!$BZ$3</f>
        <v>補助事業者名</v>
      </c>
      <c r="AW2" s="987">
        <f>'様式第8｜完了実績報告書'!$BD$15</f>
        <v>0</v>
      </c>
      <c r="AX2" s="987"/>
      <c r="AY2" s="987"/>
      <c r="AZ2" s="987"/>
      <c r="BA2" s="987"/>
      <c r="BB2" s="987"/>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88" t="s">
        <v>259</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8"/>
      <c r="AP3" s="988"/>
      <c r="AQ3" s="988"/>
      <c r="AR3" s="988"/>
      <c r="AS3" s="988"/>
      <c r="AT3" s="988"/>
      <c r="AU3" s="988"/>
      <c r="AV3" s="988"/>
      <c r="AW3" s="988"/>
      <c r="AX3" s="988"/>
      <c r="AY3" s="988"/>
      <c r="AZ3" s="988"/>
      <c r="BA3" s="988"/>
      <c r="BB3" s="988"/>
      <c r="BC3" s="988"/>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51" customFormat="1" ht="21.5" customHeight="1">
      <c r="A5" s="223"/>
      <c r="B5" s="224"/>
      <c r="C5" s="214" t="s">
        <v>161</v>
      </c>
      <c r="D5" s="26"/>
      <c r="E5" s="26"/>
      <c r="F5" s="26"/>
      <c r="G5" s="221"/>
      <c r="H5" s="222"/>
      <c r="I5" s="214" t="s">
        <v>260</v>
      </c>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c r="AT5" s="249"/>
      <c r="AU5" s="248"/>
      <c r="AV5" s="248"/>
      <c r="AW5" s="249"/>
      <c r="AX5" s="249"/>
      <c r="AY5" s="249"/>
      <c r="AZ5" s="249"/>
      <c r="BA5" s="249"/>
      <c r="BB5" s="249"/>
      <c r="BC5" s="250"/>
    </row>
    <row r="6" spans="1:55" ht="17" customHeight="1">
      <c r="A6" s="253"/>
      <c r="B6" s="254"/>
      <c r="C6" s="36"/>
      <c r="D6" s="37"/>
      <c r="E6" s="37"/>
      <c r="F6" s="37"/>
      <c r="G6" s="255"/>
      <c r="H6" s="255"/>
      <c r="I6" s="36"/>
      <c r="J6" s="26"/>
      <c r="K6" s="123"/>
      <c r="L6" s="123"/>
      <c r="M6" s="123"/>
      <c r="N6" s="123"/>
      <c r="O6" s="123"/>
      <c r="P6" s="123"/>
      <c r="Q6" s="123"/>
      <c r="R6" s="123"/>
      <c r="S6" s="123"/>
      <c r="T6" s="123"/>
      <c r="U6" s="123"/>
      <c r="V6" s="123"/>
      <c r="W6" s="123"/>
      <c r="X6" s="123"/>
      <c r="Y6" s="123"/>
      <c r="Z6" s="123"/>
      <c r="AA6" s="123"/>
      <c r="AP6" s="42"/>
      <c r="AU6" s="179"/>
      <c r="AV6" s="989"/>
      <c r="AW6" s="989"/>
      <c r="AX6" s="24"/>
      <c r="AY6" s="989"/>
      <c r="AZ6" s="989"/>
      <c r="BA6" s="410"/>
      <c r="BB6" s="410"/>
      <c r="BC6" s="410"/>
    </row>
    <row r="7" spans="1:55" ht="39" customHeight="1" thickBot="1">
      <c r="A7" s="256" t="s">
        <v>274</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94" t="s">
        <v>88</v>
      </c>
      <c r="B8" s="995"/>
      <c r="C8" s="995"/>
      <c r="D8" s="995"/>
      <c r="E8" s="996" t="s">
        <v>250</v>
      </c>
      <c r="F8" s="996"/>
      <c r="G8" s="996"/>
      <c r="H8" s="996"/>
      <c r="I8" s="996"/>
      <c r="J8" s="996"/>
      <c r="K8" s="996"/>
      <c r="L8" s="996"/>
      <c r="M8" s="996"/>
      <c r="N8" s="997"/>
      <c r="O8" s="124"/>
      <c r="P8" s="124"/>
      <c r="Q8" s="124"/>
      <c r="R8" s="124"/>
      <c r="S8" s="257" t="s">
        <v>276</v>
      </c>
      <c r="T8" s="258"/>
      <c r="U8" s="258"/>
      <c r="V8" s="258"/>
      <c r="W8" s="258"/>
      <c r="X8" s="258"/>
      <c r="Y8" s="258"/>
      <c r="Z8" s="258"/>
      <c r="AA8" s="258"/>
      <c r="AB8" s="259"/>
      <c r="AC8" s="259"/>
      <c r="AD8" s="259"/>
      <c r="AE8" s="259"/>
      <c r="AF8" s="259"/>
      <c r="AG8" s="259"/>
      <c r="AH8" s="259"/>
      <c r="AI8" s="259"/>
      <c r="AJ8" s="259"/>
      <c r="AK8" s="259"/>
      <c r="AL8" s="259"/>
      <c r="AM8" s="259"/>
      <c r="AN8" s="259"/>
      <c r="AO8" s="259"/>
      <c r="AP8" s="259"/>
      <c r="AQ8" s="259"/>
      <c r="AR8" s="259"/>
      <c r="AS8" s="260"/>
      <c r="AT8" s="764" t="s">
        <v>5</v>
      </c>
      <c r="AU8" s="765"/>
      <c r="AV8" s="765"/>
      <c r="AW8" s="765"/>
      <c r="AX8" s="765"/>
      <c r="AY8" s="765"/>
      <c r="AZ8" s="766"/>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990" t="s">
        <v>277</v>
      </c>
      <c r="B10" s="991"/>
      <c r="C10" s="991"/>
      <c r="D10" s="991"/>
      <c r="E10" s="991"/>
      <c r="F10" s="991"/>
      <c r="G10" s="991"/>
      <c r="H10" s="991"/>
      <c r="I10" s="991"/>
      <c r="J10" s="992"/>
      <c r="K10" s="973" t="s">
        <v>278</v>
      </c>
      <c r="L10" s="974"/>
      <c r="M10" s="974"/>
      <c r="N10" s="974"/>
      <c r="O10" s="974"/>
      <c r="P10" s="974"/>
      <c r="Q10" s="974"/>
      <c r="R10" s="974"/>
      <c r="S10" s="974"/>
      <c r="T10" s="974"/>
      <c r="U10" s="974"/>
      <c r="V10" s="974"/>
      <c r="W10" s="974"/>
      <c r="X10" s="993" t="s">
        <v>279</v>
      </c>
      <c r="Y10" s="974"/>
      <c r="Z10" s="974"/>
      <c r="AA10" s="974"/>
      <c r="AB10" s="974"/>
      <c r="AC10" s="974"/>
      <c r="AD10" s="974"/>
      <c r="AE10" s="993" t="s">
        <v>280</v>
      </c>
      <c r="AF10" s="974"/>
      <c r="AG10" s="974"/>
      <c r="AH10" s="974"/>
      <c r="AI10" s="974"/>
      <c r="AJ10" s="975"/>
      <c r="AK10" s="973" t="s">
        <v>281</v>
      </c>
      <c r="AL10" s="974"/>
      <c r="AM10" s="974"/>
      <c r="AN10" s="974"/>
      <c r="AO10" s="975"/>
      <c r="AP10" s="973" t="s">
        <v>282</v>
      </c>
      <c r="AQ10" s="974"/>
      <c r="AR10" s="974"/>
      <c r="AS10" s="975"/>
      <c r="AT10" s="976" t="s">
        <v>262</v>
      </c>
      <c r="AU10" s="977"/>
      <c r="AV10" s="977"/>
      <c r="AW10" s="977"/>
      <c r="AX10" s="977"/>
      <c r="AY10" s="977"/>
      <c r="AZ10" s="977"/>
      <c r="BA10" s="977"/>
      <c r="BB10" s="977"/>
      <c r="BC10" s="978"/>
    </row>
    <row r="11" spans="1:55" s="30" customFormat="1" ht="37.5" customHeight="1" thickTop="1">
      <c r="A11" s="845"/>
      <c r="B11" s="846"/>
      <c r="C11" s="846"/>
      <c r="D11" s="846"/>
      <c r="E11" s="846"/>
      <c r="F11" s="846"/>
      <c r="G11" s="846"/>
      <c r="H11" s="846"/>
      <c r="I11" s="846"/>
      <c r="J11" s="846"/>
      <c r="K11" s="998"/>
      <c r="L11" s="999"/>
      <c r="M11" s="999"/>
      <c r="N11" s="999"/>
      <c r="O11" s="999"/>
      <c r="P11" s="999"/>
      <c r="Q11" s="999"/>
      <c r="R11" s="999"/>
      <c r="S11" s="999"/>
      <c r="T11" s="999"/>
      <c r="U11" s="999"/>
      <c r="V11" s="999"/>
      <c r="W11" s="999"/>
      <c r="X11" s="1000"/>
      <c r="Y11" s="1001"/>
      <c r="Z11" s="1001"/>
      <c r="AA11" s="1001"/>
      <c r="AB11" s="1001"/>
      <c r="AC11" s="1001"/>
      <c r="AD11" s="1001"/>
      <c r="AE11" s="1000"/>
      <c r="AF11" s="1001"/>
      <c r="AG11" s="1001"/>
      <c r="AH11" s="1001"/>
      <c r="AI11" s="1001"/>
      <c r="AJ11" s="1002"/>
      <c r="AK11" s="1003"/>
      <c r="AL11" s="1001"/>
      <c r="AM11" s="1001"/>
      <c r="AN11" s="1001"/>
      <c r="AO11" s="1002"/>
      <c r="AP11" s="979"/>
      <c r="AQ11" s="979"/>
      <c r="AR11" s="979"/>
      <c r="AS11" s="980"/>
      <c r="AT11" s="981"/>
      <c r="AU11" s="982"/>
      <c r="AV11" s="982"/>
      <c r="AW11" s="982"/>
      <c r="AX11" s="982"/>
      <c r="AY11" s="982"/>
      <c r="AZ11" s="982"/>
      <c r="BA11" s="982"/>
      <c r="BB11" s="982"/>
      <c r="BC11" s="983"/>
    </row>
    <row r="12" spans="1:55" s="30" customFormat="1" ht="37.5" customHeight="1">
      <c r="A12" s="730"/>
      <c r="B12" s="731"/>
      <c r="C12" s="731"/>
      <c r="D12" s="731"/>
      <c r="E12" s="731"/>
      <c r="F12" s="731"/>
      <c r="G12" s="731"/>
      <c r="H12" s="731"/>
      <c r="I12" s="731"/>
      <c r="J12" s="731"/>
      <c r="K12" s="1004"/>
      <c r="L12" s="1005"/>
      <c r="M12" s="1005"/>
      <c r="N12" s="1005"/>
      <c r="O12" s="1005"/>
      <c r="P12" s="1005"/>
      <c r="Q12" s="1005"/>
      <c r="R12" s="1005"/>
      <c r="S12" s="1005"/>
      <c r="T12" s="1005"/>
      <c r="U12" s="1005"/>
      <c r="V12" s="1005"/>
      <c r="W12" s="1005"/>
      <c r="X12" s="1006"/>
      <c r="Y12" s="1007"/>
      <c r="Z12" s="1007"/>
      <c r="AA12" s="1007"/>
      <c r="AB12" s="1007"/>
      <c r="AC12" s="1007"/>
      <c r="AD12" s="1007"/>
      <c r="AE12" s="1006"/>
      <c r="AF12" s="1007"/>
      <c r="AG12" s="1007"/>
      <c r="AH12" s="1007"/>
      <c r="AI12" s="1007"/>
      <c r="AJ12" s="1009"/>
      <c r="AK12" s="1008"/>
      <c r="AL12" s="1007"/>
      <c r="AM12" s="1007"/>
      <c r="AN12" s="1007"/>
      <c r="AO12" s="1009"/>
      <c r="AP12" s="984"/>
      <c r="AQ12" s="985"/>
      <c r="AR12" s="985"/>
      <c r="AS12" s="986"/>
      <c r="AT12" s="970"/>
      <c r="AU12" s="971"/>
      <c r="AV12" s="971"/>
      <c r="AW12" s="971"/>
      <c r="AX12" s="971"/>
      <c r="AY12" s="971"/>
      <c r="AZ12" s="971"/>
      <c r="BA12" s="971"/>
      <c r="BB12" s="971"/>
      <c r="BC12" s="972"/>
    </row>
    <row r="13" spans="1:55" s="30" customFormat="1" ht="37.5" customHeight="1" thickBot="1">
      <c r="A13" s="962"/>
      <c r="B13" s="963"/>
      <c r="C13" s="963"/>
      <c r="D13" s="963"/>
      <c r="E13" s="963"/>
      <c r="F13" s="963"/>
      <c r="G13" s="963"/>
      <c r="H13" s="963"/>
      <c r="I13" s="963"/>
      <c r="J13" s="963"/>
      <c r="K13" s="964"/>
      <c r="L13" s="965"/>
      <c r="M13" s="965"/>
      <c r="N13" s="965"/>
      <c r="O13" s="965"/>
      <c r="P13" s="965"/>
      <c r="Q13" s="965"/>
      <c r="R13" s="965"/>
      <c r="S13" s="965"/>
      <c r="T13" s="965"/>
      <c r="U13" s="965"/>
      <c r="V13" s="965"/>
      <c r="W13" s="965"/>
      <c r="X13" s="966"/>
      <c r="Y13" s="967"/>
      <c r="Z13" s="967"/>
      <c r="AA13" s="967"/>
      <c r="AB13" s="967"/>
      <c r="AC13" s="967"/>
      <c r="AD13" s="967"/>
      <c r="AE13" s="966"/>
      <c r="AF13" s="967"/>
      <c r="AG13" s="967"/>
      <c r="AH13" s="967"/>
      <c r="AI13" s="967"/>
      <c r="AJ13" s="969"/>
      <c r="AK13" s="968"/>
      <c r="AL13" s="967"/>
      <c r="AM13" s="967"/>
      <c r="AN13" s="967"/>
      <c r="AO13" s="969"/>
      <c r="AP13" s="959"/>
      <c r="AQ13" s="960"/>
      <c r="AR13" s="960"/>
      <c r="AS13" s="961"/>
      <c r="AT13" s="956"/>
      <c r="AU13" s="957"/>
      <c r="AV13" s="957"/>
      <c r="AW13" s="957"/>
      <c r="AX13" s="957"/>
      <c r="AY13" s="957"/>
      <c r="AZ13" s="957"/>
      <c r="BA13" s="957"/>
      <c r="BB13" s="957"/>
      <c r="BC13" s="958"/>
    </row>
    <row r="14" spans="1:55" ht="37.5" customHeight="1" thickTop="1" thickBot="1">
      <c r="A14" s="945" t="s">
        <v>87</v>
      </c>
      <c r="B14" s="946"/>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7"/>
      <c r="AT14" s="948">
        <f>SUM(AT11:BC13)</f>
        <v>0</v>
      </c>
      <c r="AU14" s="948"/>
      <c r="AV14" s="948"/>
      <c r="AW14" s="948"/>
      <c r="AX14" s="948"/>
      <c r="AY14" s="948"/>
      <c r="AZ14" s="948"/>
      <c r="BA14" s="948"/>
      <c r="BB14" s="948"/>
      <c r="BC14" s="949"/>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114</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950"/>
      <c r="AC18" s="950"/>
      <c r="AD18" s="950"/>
      <c r="AE18" s="950"/>
      <c r="AF18" s="950"/>
      <c r="AG18" s="950"/>
      <c r="AH18" s="950"/>
      <c r="AI18" s="950"/>
      <c r="AJ18" s="950"/>
      <c r="AK18" s="950"/>
      <c r="AL18" s="950"/>
      <c r="AM18" s="950"/>
      <c r="AN18" s="950"/>
      <c r="AO18" s="951" t="s">
        <v>263</v>
      </c>
      <c r="AP18" s="952"/>
      <c r="AQ18" s="952"/>
      <c r="AR18" s="952"/>
      <c r="AS18" s="952"/>
      <c r="AT18" s="952"/>
      <c r="AU18" s="952"/>
      <c r="AV18" s="952"/>
      <c r="AW18" s="952"/>
      <c r="AX18" s="952"/>
      <c r="AY18" s="952"/>
      <c r="AZ18" s="952"/>
      <c r="BA18" s="952"/>
      <c r="BB18" s="952"/>
      <c r="BC18" s="953"/>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954"/>
      <c r="AC19" s="954"/>
      <c r="AD19" s="954"/>
      <c r="AE19" s="954"/>
      <c r="AF19" s="954"/>
      <c r="AG19" s="954"/>
      <c r="AH19" s="954"/>
      <c r="AI19" s="954"/>
      <c r="AJ19" s="954"/>
      <c r="AK19" s="954"/>
      <c r="AL19" s="954"/>
      <c r="AM19" s="954"/>
      <c r="AN19" s="126"/>
      <c r="AO19" s="955">
        <f>IF(AT14="", "", MIN(AT14,150000))</f>
        <v>0</v>
      </c>
      <c r="AP19" s="797"/>
      <c r="AQ19" s="797"/>
      <c r="AR19" s="797"/>
      <c r="AS19" s="797"/>
      <c r="AT19" s="797"/>
      <c r="AU19" s="797"/>
      <c r="AV19" s="797"/>
      <c r="AW19" s="797"/>
      <c r="AX19" s="797"/>
      <c r="AY19" s="797"/>
      <c r="AZ19" s="797"/>
      <c r="BA19" s="797"/>
      <c r="BB19" s="797"/>
      <c r="BC19" s="161"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5"/>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5"/>
    </row>
    <row r="153" spans="1:1">
      <c r="A153" s="243">
        <f>SUM(AO19)</f>
        <v>0</v>
      </c>
    </row>
  </sheetData>
  <sheetProtection algorithmName="SHA-512" hashValue="ew2qgdZGCFPerhITqRogmC5TD/wDhBbzY8ZyDBatrYr6KPyuBqaEWFg4sIzjMtgDX/zPD5jBR6iWD4DUIszn+g==" saltValue="Ui4xEdFwzvHIvqlet4wieQ==" spinCount="100000" sheet="1" objects="1" scenarios="1"/>
  <mergeCells count="43">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3"/>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391">
        <f>'様式第8｜完了実績報告書'!$CA$2</f>
        <v>0</v>
      </c>
      <c r="AX1" s="391"/>
      <c r="AY1" s="391"/>
      <c r="AZ1" s="391"/>
      <c r="BA1" s="391"/>
      <c r="BB1" s="391"/>
      <c r="BC1" s="51"/>
    </row>
    <row r="2" spans="1:59" ht="18.75" customHeight="1">
      <c r="AN2" s="3"/>
      <c r="AV2" s="220" t="str">
        <f>'様式第8｜完了実績報告書'!$BZ$3</f>
        <v>補助事業者名</v>
      </c>
      <c r="AW2" s="391">
        <f>'様式第8｜完了実績報告書'!$BD$15</f>
        <v>0</v>
      </c>
      <c r="AX2" s="391"/>
      <c r="AY2" s="391"/>
      <c r="AZ2" s="391"/>
      <c r="BA2" s="391"/>
      <c r="BB2" s="391"/>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685" t="s">
        <v>251</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40" t="s">
        <v>103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3"/>
      <c r="B6" s="224"/>
      <c r="C6" s="214" t="s">
        <v>161</v>
      </c>
      <c r="D6" s="26"/>
      <c r="E6" s="26"/>
      <c r="F6" s="26"/>
      <c r="G6" s="221"/>
      <c r="H6" s="222"/>
      <c r="I6" s="214" t="s">
        <v>222</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41" t="s">
        <v>225</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994" t="s">
        <v>88</v>
      </c>
      <c r="B10" s="995"/>
      <c r="C10" s="995"/>
      <c r="D10" s="995"/>
      <c r="E10" s="996" t="s">
        <v>140</v>
      </c>
      <c r="F10" s="996"/>
      <c r="G10" s="996"/>
      <c r="H10" s="996"/>
      <c r="I10" s="996"/>
      <c r="J10" s="996"/>
      <c r="K10" s="996"/>
      <c r="L10" s="996"/>
      <c r="M10" s="996"/>
      <c r="N10" s="997"/>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61"/>
      <c r="B12" s="262"/>
      <c r="C12" s="263"/>
      <c r="D12" s="263"/>
      <c r="E12" s="263"/>
      <c r="F12" s="263"/>
      <c r="G12" s="263"/>
      <c r="H12" s="263"/>
      <c r="I12" s="263"/>
      <c r="J12" s="263"/>
      <c r="K12" s="263"/>
      <c r="L12" s="263"/>
      <c r="M12" s="263"/>
      <c r="N12" s="263"/>
      <c r="O12" s="263"/>
      <c r="P12" s="263"/>
      <c r="Q12" s="264"/>
      <c r="R12" s="264"/>
      <c r="S12" s="264"/>
      <c r="T12" s="264"/>
      <c r="U12" s="263"/>
      <c r="V12" s="263"/>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row>
    <row r="13" spans="1:59" ht="2" customHeight="1">
      <c r="A13" s="1087"/>
      <c r="B13" s="1087"/>
      <c r="C13" s="1087"/>
      <c r="D13" s="1087"/>
      <c r="E13" s="1087"/>
      <c r="F13" s="1087"/>
      <c r="G13" s="1087"/>
      <c r="H13" s="1087"/>
      <c r="I13" s="1087"/>
      <c r="J13" s="265"/>
      <c r="K13" s="1063"/>
      <c r="L13" s="1063"/>
      <c r="M13" s="1063"/>
      <c r="N13" s="1063"/>
      <c r="O13" s="1063"/>
      <c r="P13" s="265"/>
      <c r="Q13" s="1063"/>
      <c r="R13" s="1063"/>
      <c r="S13" s="1063"/>
      <c r="T13" s="1063"/>
      <c r="U13" s="1063"/>
      <c r="V13" s="265"/>
      <c r="W13" s="1063"/>
      <c r="X13" s="1063"/>
      <c r="Y13" s="1063"/>
      <c r="Z13" s="1063"/>
      <c r="AA13" s="1063"/>
      <c r="AB13" s="265"/>
      <c r="AC13" s="1063"/>
      <c r="AD13" s="1063"/>
      <c r="AE13" s="1063"/>
      <c r="AF13" s="1063"/>
      <c r="AG13" s="1063"/>
      <c r="AH13" s="265"/>
      <c r="AI13" s="1063"/>
      <c r="AJ13" s="1063"/>
      <c r="AK13" s="1063"/>
      <c r="AL13" s="1063"/>
      <c r="AM13" s="1063"/>
      <c r="AN13" s="265"/>
      <c r="AO13" s="1063"/>
      <c r="AP13" s="1063"/>
      <c r="AQ13" s="1063"/>
      <c r="AR13" s="1063"/>
      <c r="AS13" s="1063"/>
      <c r="AT13" s="264"/>
      <c r="AU13" s="264"/>
      <c r="AV13" s="264"/>
      <c r="AW13" s="264"/>
      <c r="AX13" s="264"/>
      <c r="AY13" s="264"/>
      <c r="AZ13" s="264"/>
      <c r="BA13" s="264"/>
      <c r="BB13" s="264"/>
      <c r="BC13" s="264"/>
    </row>
    <row r="14" spans="1:59" ht="2" customHeight="1">
      <c r="A14" s="1085"/>
      <c r="B14" s="1085"/>
      <c r="C14" s="1085"/>
      <c r="D14" s="1085"/>
      <c r="E14" s="1085"/>
      <c r="F14" s="1085"/>
      <c r="G14" s="1085"/>
      <c r="H14" s="1085"/>
      <c r="I14" s="1085"/>
      <c r="J14" s="1086"/>
      <c r="K14" s="1086"/>
      <c r="L14" s="1086"/>
      <c r="M14" s="1086"/>
      <c r="N14" s="1086"/>
      <c r="O14" s="1086"/>
      <c r="P14" s="1086"/>
      <c r="Q14" s="1086"/>
      <c r="R14" s="1086"/>
      <c r="S14" s="1086"/>
      <c r="T14" s="1086"/>
      <c r="U14" s="1086"/>
      <c r="V14" s="1086"/>
      <c r="W14" s="1086"/>
      <c r="X14" s="1086"/>
      <c r="Y14" s="1086"/>
      <c r="Z14" s="1086"/>
      <c r="AA14" s="1086"/>
      <c r="AB14" s="1086"/>
      <c r="AC14" s="1086"/>
      <c r="AD14" s="1086"/>
      <c r="AE14" s="1086"/>
      <c r="AF14" s="1086"/>
      <c r="AG14" s="1086"/>
      <c r="AH14" s="1086"/>
      <c r="AI14" s="1086"/>
      <c r="AJ14" s="1086"/>
      <c r="AK14" s="1086"/>
      <c r="AL14" s="1086"/>
      <c r="AM14" s="1086"/>
      <c r="AN14" s="1086"/>
      <c r="AO14" s="1086"/>
      <c r="AP14" s="1086"/>
      <c r="AQ14" s="1086"/>
      <c r="AR14" s="1086"/>
      <c r="AS14" s="1086"/>
      <c r="AT14" s="264"/>
      <c r="AU14" s="264"/>
      <c r="AV14" s="264"/>
      <c r="AW14" s="264"/>
      <c r="AX14" s="264"/>
      <c r="AY14" s="264"/>
      <c r="AZ14" s="264"/>
      <c r="BA14" s="264"/>
      <c r="BB14" s="264"/>
      <c r="BC14" s="264"/>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088" t="s">
        <v>142</v>
      </c>
      <c r="AU15" s="1088"/>
      <c r="AV15" s="1088"/>
      <c r="AW15" s="1088"/>
      <c r="AX15" s="1088"/>
      <c r="AY15" s="1088"/>
      <c r="AZ15" s="1088"/>
      <c r="BA15" s="1088"/>
      <c r="BB15" s="1088"/>
      <c r="BC15" s="1088"/>
    </row>
    <row r="16" spans="1:59" ht="46.5" customHeight="1" thickBot="1">
      <c r="A16" s="1044" t="s">
        <v>68</v>
      </c>
      <c r="B16" s="762"/>
      <c r="C16" s="762"/>
      <c r="D16" s="763"/>
      <c r="E16" s="1064" t="s">
        <v>66</v>
      </c>
      <c r="F16" s="1017"/>
      <c r="G16" s="1017"/>
      <c r="H16" s="1017"/>
      <c r="I16" s="1017"/>
      <c r="J16" s="1017"/>
      <c r="K16" s="1017"/>
      <c r="L16" s="1017"/>
      <c r="M16" s="1017"/>
      <c r="N16" s="1017"/>
      <c r="O16" s="1017"/>
      <c r="P16" s="1018"/>
      <c r="Q16" s="1016" t="s">
        <v>22</v>
      </c>
      <c r="R16" s="1017"/>
      <c r="S16" s="1017"/>
      <c r="T16" s="1017"/>
      <c r="U16" s="1017"/>
      <c r="V16" s="1017"/>
      <c r="W16" s="1017"/>
      <c r="X16" s="1017"/>
      <c r="Y16" s="1017"/>
      <c r="Z16" s="1017"/>
      <c r="AA16" s="1018"/>
      <c r="AB16" s="1065" t="s">
        <v>77</v>
      </c>
      <c r="AC16" s="1066"/>
      <c r="AD16" s="1066"/>
      <c r="AE16" s="1066"/>
      <c r="AF16" s="1067"/>
      <c r="AG16" s="1068" t="s">
        <v>141</v>
      </c>
      <c r="AH16" s="1069"/>
      <c r="AI16" s="1069"/>
      <c r="AJ16" s="1069"/>
      <c r="AK16" s="1069"/>
      <c r="AL16" s="1069"/>
      <c r="AM16" s="1069"/>
      <c r="AN16" s="1069"/>
      <c r="AO16" s="1069"/>
      <c r="AP16" s="1070"/>
      <c r="AQ16" s="1016" t="s">
        <v>67</v>
      </c>
      <c r="AR16" s="1017"/>
      <c r="AS16" s="1018"/>
      <c r="AT16" s="1016" t="s">
        <v>252</v>
      </c>
      <c r="AU16" s="1017"/>
      <c r="AV16" s="1017"/>
      <c r="AW16" s="1017"/>
      <c r="AX16" s="1017"/>
      <c r="AY16" s="1017"/>
      <c r="AZ16" s="1017"/>
      <c r="BA16" s="1017"/>
      <c r="BB16" s="1017"/>
      <c r="BC16" s="1019"/>
      <c r="BG16" s="195"/>
    </row>
    <row r="17" spans="1:55" s="30" customFormat="1" ht="37.5" customHeight="1" thickTop="1" thickBot="1">
      <c r="A17" s="1074" t="s">
        <v>70</v>
      </c>
      <c r="B17" s="1075"/>
      <c r="C17" s="1075"/>
      <c r="D17" s="1076"/>
      <c r="E17" s="1077"/>
      <c r="F17" s="1078"/>
      <c r="G17" s="1078"/>
      <c r="H17" s="1078"/>
      <c r="I17" s="1078"/>
      <c r="J17" s="1078"/>
      <c r="K17" s="1078"/>
      <c r="L17" s="1078"/>
      <c r="M17" s="1078"/>
      <c r="N17" s="1078"/>
      <c r="O17" s="1078"/>
      <c r="P17" s="1078"/>
      <c r="Q17" s="1078"/>
      <c r="R17" s="1078"/>
      <c r="S17" s="1078"/>
      <c r="T17" s="1078"/>
      <c r="U17" s="1078"/>
      <c r="V17" s="1078"/>
      <c r="W17" s="1078"/>
      <c r="X17" s="1078"/>
      <c r="Y17" s="1078"/>
      <c r="Z17" s="1078"/>
      <c r="AA17" s="1078"/>
      <c r="AB17" s="1079"/>
      <c r="AC17" s="1079"/>
      <c r="AD17" s="1080"/>
      <c r="AE17" s="200" t="s">
        <v>71</v>
      </c>
      <c r="AF17" s="201"/>
      <c r="AG17" s="1081" t="str">
        <f>IF(AB17="","",AB17*155000)</f>
        <v/>
      </c>
      <c r="AH17" s="1082"/>
      <c r="AI17" s="1082"/>
      <c r="AJ17" s="1082"/>
      <c r="AK17" s="1082"/>
      <c r="AL17" s="1082"/>
      <c r="AM17" s="1082"/>
      <c r="AN17" s="1082"/>
      <c r="AO17" s="1082"/>
      <c r="AP17" s="1083"/>
      <c r="AQ17" s="1084"/>
      <c r="AR17" s="1084"/>
      <c r="AS17" s="1084"/>
      <c r="AT17" s="1071"/>
      <c r="AU17" s="1072"/>
      <c r="AV17" s="1072"/>
      <c r="AW17" s="1072"/>
      <c r="AX17" s="1072"/>
      <c r="AY17" s="1072"/>
      <c r="AZ17" s="1072"/>
      <c r="BA17" s="1072"/>
      <c r="BB17" s="1072"/>
      <c r="BC17" s="1073"/>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114</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10" t="s">
        <v>253</v>
      </c>
      <c r="AC21" s="1011"/>
      <c r="AD21" s="1011"/>
      <c r="AE21" s="1011"/>
      <c r="AF21" s="1011"/>
      <c r="AG21" s="1011"/>
      <c r="AH21" s="1011"/>
      <c r="AI21" s="1011"/>
      <c r="AJ21" s="1011"/>
      <c r="AK21" s="1011"/>
      <c r="AL21" s="1011"/>
      <c r="AM21" s="1011"/>
      <c r="AN21" s="1012"/>
      <c r="AO21" s="562" t="s">
        <v>254</v>
      </c>
      <c r="AP21" s="561"/>
      <c r="AQ21" s="561"/>
      <c r="AR21" s="561"/>
      <c r="AS21" s="561"/>
      <c r="AT21" s="561"/>
      <c r="AU21" s="561"/>
      <c r="AV21" s="561"/>
      <c r="AW21" s="561"/>
      <c r="AX21" s="561"/>
      <c r="AY21" s="561"/>
      <c r="AZ21" s="561"/>
      <c r="BA21" s="561"/>
      <c r="BB21" s="561"/>
      <c r="BC21" s="635"/>
    </row>
    <row r="22" spans="1:55" ht="41.25" customHeight="1" thickTop="1" thickBot="1">
      <c r="A22" s="32"/>
      <c r="B22" s="32"/>
      <c r="C22" s="32"/>
      <c r="D22" s="32"/>
      <c r="E22" s="32"/>
      <c r="F22" s="32"/>
      <c r="G22" s="32"/>
      <c r="H22" s="32"/>
      <c r="I22" s="32"/>
      <c r="J22" s="32"/>
      <c r="K22" s="32"/>
      <c r="L22" s="32"/>
      <c r="M22" s="32"/>
      <c r="N22" s="32"/>
      <c r="O22" s="32"/>
      <c r="P22" s="32"/>
      <c r="AB22" s="1027">
        <f>ROUNDDOWN(AT17/3,-3)</f>
        <v>0</v>
      </c>
      <c r="AC22" s="1028"/>
      <c r="AD22" s="1028"/>
      <c r="AE22" s="1028"/>
      <c r="AF22" s="1028"/>
      <c r="AG22" s="1028"/>
      <c r="AH22" s="1028"/>
      <c r="AI22" s="1028"/>
      <c r="AJ22" s="1028"/>
      <c r="AK22" s="1028"/>
      <c r="AL22" s="1028"/>
      <c r="AM22" s="1028"/>
      <c r="AN22" s="137" t="s">
        <v>50</v>
      </c>
      <c r="AO22" s="796">
        <f>MIN(AB22,200000)</f>
        <v>0</v>
      </c>
      <c r="AP22" s="797"/>
      <c r="AQ22" s="797"/>
      <c r="AR22" s="797"/>
      <c r="AS22" s="797"/>
      <c r="AT22" s="797"/>
      <c r="AU22" s="797"/>
      <c r="AV22" s="797"/>
      <c r="AW22" s="797"/>
      <c r="AX22" s="797"/>
      <c r="AY22" s="797"/>
      <c r="AZ22" s="797"/>
      <c r="BA22" s="797"/>
      <c r="BB22" s="797"/>
      <c r="BC22" s="161" t="s">
        <v>50</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225</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994" t="s">
        <v>88</v>
      </c>
      <c r="B26" s="995"/>
      <c r="C26" s="995"/>
      <c r="D26" s="995"/>
      <c r="E26" s="996" t="s">
        <v>134</v>
      </c>
      <c r="F26" s="996"/>
      <c r="G26" s="996"/>
      <c r="H26" s="996"/>
      <c r="I26" s="996"/>
      <c r="J26" s="996"/>
      <c r="K26" s="996"/>
      <c r="L26" s="996"/>
      <c r="M26" s="996"/>
      <c r="N26" s="997"/>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044" t="s">
        <v>68</v>
      </c>
      <c r="B28" s="762"/>
      <c r="C28" s="762"/>
      <c r="D28" s="762"/>
      <c r="E28" s="1029" t="s">
        <v>72</v>
      </c>
      <c r="F28" s="762"/>
      <c r="G28" s="762"/>
      <c r="H28" s="762"/>
      <c r="I28" s="762"/>
      <c r="J28" s="762"/>
      <c r="K28" s="763"/>
      <c r="L28" s="1064" t="s">
        <v>75</v>
      </c>
      <c r="M28" s="1017"/>
      <c r="N28" s="1017"/>
      <c r="O28" s="1017"/>
      <c r="P28" s="1017"/>
      <c r="Q28" s="1017"/>
      <c r="R28" s="1017"/>
      <c r="S28" s="1017"/>
      <c r="T28" s="1017"/>
      <c r="U28" s="1017"/>
      <c r="V28" s="1017"/>
      <c r="W28" s="1017"/>
      <c r="X28" s="1017"/>
      <c r="Y28" s="1017"/>
      <c r="Z28" s="1018"/>
      <c r="AA28" s="1016" t="s">
        <v>22</v>
      </c>
      <c r="AB28" s="1017"/>
      <c r="AC28" s="1017"/>
      <c r="AD28" s="1017"/>
      <c r="AE28" s="1017"/>
      <c r="AF28" s="1017"/>
      <c r="AG28" s="1017"/>
      <c r="AH28" s="1017"/>
      <c r="AI28" s="1017"/>
      <c r="AJ28" s="1017"/>
      <c r="AK28" s="1017"/>
      <c r="AL28" s="1017"/>
      <c r="AM28" s="1017"/>
      <c r="AN28" s="1017"/>
      <c r="AO28" s="1018"/>
      <c r="AP28" s="1016" t="s">
        <v>67</v>
      </c>
      <c r="AQ28" s="1017"/>
      <c r="AR28" s="1017"/>
      <c r="AS28" s="1018"/>
      <c r="AT28" s="1016" t="s">
        <v>168</v>
      </c>
      <c r="AU28" s="1017"/>
      <c r="AV28" s="1017"/>
      <c r="AW28" s="1017"/>
      <c r="AX28" s="1017"/>
      <c r="AY28" s="1017"/>
      <c r="AZ28" s="1017"/>
      <c r="BA28" s="1017"/>
      <c r="BB28" s="1017"/>
      <c r="BC28" s="1019"/>
    </row>
    <row r="29" spans="1:55" s="30" customFormat="1" ht="37.5" customHeight="1" thickTop="1">
      <c r="A29" s="1035" t="s">
        <v>70</v>
      </c>
      <c r="B29" s="1036"/>
      <c r="C29" s="1036"/>
      <c r="D29" s="1037"/>
      <c r="E29" s="705" t="s">
        <v>73</v>
      </c>
      <c r="F29" s="706"/>
      <c r="G29" s="706"/>
      <c r="H29" s="706"/>
      <c r="I29" s="706"/>
      <c r="J29" s="706"/>
      <c r="K29" s="1045"/>
      <c r="L29" s="1046"/>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1"/>
      <c r="AQ29" s="1041"/>
      <c r="AR29" s="1041"/>
      <c r="AS29" s="1042"/>
      <c r="AT29" s="981"/>
      <c r="AU29" s="982"/>
      <c r="AV29" s="982"/>
      <c r="AW29" s="982"/>
      <c r="AX29" s="982"/>
      <c r="AY29" s="982"/>
      <c r="AZ29" s="982"/>
      <c r="BA29" s="982"/>
      <c r="BB29" s="982"/>
      <c r="BC29" s="983"/>
    </row>
    <row r="30" spans="1:55" s="30" customFormat="1" ht="37.5" customHeight="1">
      <c r="A30" s="1038"/>
      <c r="B30" s="1039"/>
      <c r="C30" s="1039"/>
      <c r="D30" s="1040"/>
      <c r="E30" s="1048" t="s">
        <v>74</v>
      </c>
      <c r="F30" s="1049"/>
      <c r="G30" s="1049"/>
      <c r="H30" s="1049"/>
      <c r="I30" s="1049"/>
      <c r="J30" s="1049"/>
      <c r="K30" s="1050"/>
      <c r="L30" s="1051"/>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M30" s="1052"/>
      <c r="AN30" s="1052"/>
      <c r="AO30" s="1052"/>
      <c r="AP30" s="1032"/>
      <c r="AQ30" s="1033"/>
      <c r="AR30" s="1033"/>
      <c r="AS30" s="1034"/>
      <c r="AT30" s="1013"/>
      <c r="AU30" s="1014"/>
      <c r="AV30" s="1014"/>
      <c r="AW30" s="1014"/>
      <c r="AX30" s="1014"/>
      <c r="AY30" s="1014"/>
      <c r="AZ30" s="1014"/>
      <c r="BA30" s="1014"/>
      <c r="BB30" s="1014"/>
      <c r="BC30" s="1015"/>
    </row>
    <row r="31" spans="1:55" ht="37.5" customHeight="1" thickBot="1">
      <c r="A31" s="1053" t="s">
        <v>69</v>
      </c>
      <c r="B31" s="1054"/>
      <c r="C31" s="1054"/>
      <c r="D31" s="1055"/>
      <c r="E31" s="1056" t="s">
        <v>152</v>
      </c>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c r="AR31" s="1057"/>
      <c r="AS31" s="1058"/>
      <c r="AT31" s="1059"/>
      <c r="AU31" s="1060"/>
      <c r="AV31" s="1060"/>
      <c r="AW31" s="1060"/>
      <c r="AX31" s="1060"/>
      <c r="AY31" s="1060"/>
      <c r="AZ31" s="1060"/>
      <c r="BA31" s="1060"/>
      <c r="BB31" s="1060"/>
      <c r="BC31" s="1061"/>
    </row>
    <row r="32" spans="1:55" ht="37.5" customHeight="1" thickTop="1" thickBot="1">
      <c r="A32" s="474" t="s">
        <v>107</v>
      </c>
      <c r="B32" s="475"/>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1062"/>
      <c r="AT32" s="948">
        <f>SUM(AT29,AT31)</f>
        <v>0</v>
      </c>
      <c r="AU32" s="948"/>
      <c r="AV32" s="948"/>
      <c r="AW32" s="948"/>
      <c r="AX32" s="948"/>
      <c r="AY32" s="948"/>
      <c r="AZ32" s="948"/>
      <c r="BA32" s="948"/>
      <c r="BB32" s="948"/>
      <c r="BC32" s="949"/>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114</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10" t="s">
        <v>169</v>
      </c>
      <c r="AC36" s="1011"/>
      <c r="AD36" s="1011"/>
      <c r="AE36" s="1011"/>
      <c r="AF36" s="1011"/>
      <c r="AG36" s="1011"/>
      <c r="AH36" s="1011"/>
      <c r="AI36" s="1011"/>
      <c r="AJ36" s="1011"/>
      <c r="AK36" s="1011"/>
      <c r="AL36" s="1011"/>
      <c r="AM36" s="1011"/>
      <c r="AN36" s="1012"/>
      <c r="AO36" s="562" t="s">
        <v>283</v>
      </c>
      <c r="AP36" s="561"/>
      <c r="AQ36" s="561"/>
      <c r="AR36" s="561"/>
      <c r="AS36" s="561"/>
      <c r="AT36" s="561"/>
      <c r="AU36" s="561"/>
      <c r="AV36" s="561"/>
      <c r="AW36" s="561"/>
      <c r="AX36" s="561"/>
      <c r="AY36" s="561"/>
      <c r="AZ36" s="561"/>
      <c r="BA36" s="561"/>
      <c r="BB36" s="561"/>
      <c r="BC36" s="635"/>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027">
        <f>ROUNDDOWN(AT32/3,-3)</f>
        <v>0</v>
      </c>
      <c r="AC37" s="1028"/>
      <c r="AD37" s="1028"/>
      <c r="AE37" s="1028"/>
      <c r="AF37" s="1028"/>
      <c r="AG37" s="1028"/>
      <c r="AH37" s="1028"/>
      <c r="AI37" s="1028"/>
      <c r="AJ37" s="1028"/>
      <c r="AK37" s="1028"/>
      <c r="AL37" s="1028"/>
      <c r="AM37" s="1028"/>
      <c r="AN37" s="137" t="s">
        <v>50</v>
      </c>
      <c r="AO37" s="796">
        <f>MIN(AB37,200000)</f>
        <v>0</v>
      </c>
      <c r="AP37" s="797"/>
      <c r="AQ37" s="797"/>
      <c r="AR37" s="797"/>
      <c r="AS37" s="797"/>
      <c r="AT37" s="797"/>
      <c r="AU37" s="797"/>
      <c r="AV37" s="797"/>
      <c r="AW37" s="797"/>
      <c r="AX37" s="797"/>
      <c r="AY37" s="797"/>
      <c r="AZ37" s="797"/>
      <c r="BA37" s="797"/>
      <c r="BB37" s="797"/>
      <c r="BC37" s="161" t="s">
        <v>50</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225</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994" t="s">
        <v>88</v>
      </c>
      <c r="B41" s="995"/>
      <c r="C41" s="995"/>
      <c r="D41" s="995"/>
      <c r="E41" s="996" t="s">
        <v>170</v>
      </c>
      <c r="F41" s="996"/>
      <c r="G41" s="996"/>
      <c r="H41" s="996"/>
      <c r="I41" s="996"/>
      <c r="J41" s="996"/>
      <c r="K41" s="996"/>
      <c r="L41" s="996"/>
      <c r="M41" s="996"/>
      <c r="N41" s="997"/>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044" t="s">
        <v>68</v>
      </c>
      <c r="B43" s="762"/>
      <c r="C43" s="762"/>
      <c r="D43" s="762"/>
      <c r="E43" s="1029" t="s">
        <v>72</v>
      </c>
      <c r="F43" s="762"/>
      <c r="G43" s="762"/>
      <c r="H43" s="762"/>
      <c r="I43" s="762"/>
      <c r="J43" s="1030" t="s">
        <v>171</v>
      </c>
      <c r="K43" s="977"/>
      <c r="L43" s="977"/>
      <c r="M43" s="977"/>
      <c r="N43" s="977"/>
      <c r="O43" s="977"/>
      <c r="P43" s="977"/>
      <c r="Q43" s="977"/>
      <c r="R43" s="977"/>
      <c r="S43" s="977"/>
      <c r="T43" s="977"/>
      <c r="U43" s="977"/>
      <c r="V43" s="976" t="s">
        <v>10</v>
      </c>
      <c r="W43" s="977"/>
      <c r="X43" s="977"/>
      <c r="Y43" s="977"/>
      <c r="Z43" s="977"/>
      <c r="AA43" s="977"/>
      <c r="AB43" s="977"/>
      <c r="AC43" s="977"/>
      <c r="AD43" s="977"/>
      <c r="AE43" s="977"/>
      <c r="AF43" s="977"/>
      <c r="AG43" s="977"/>
      <c r="AH43" s="977"/>
      <c r="AI43" s="977"/>
      <c r="AJ43" s="977"/>
      <c r="AK43" s="977"/>
      <c r="AL43" s="1026"/>
      <c r="AM43" s="973" t="s">
        <v>172</v>
      </c>
      <c r="AN43" s="974"/>
      <c r="AO43" s="975"/>
      <c r="AP43" s="976" t="s">
        <v>173</v>
      </c>
      <c r="AQ43" s="977"/>
      <c r="AR43" s="977"/>
      <c r="AS43" s="1026"/>
      <c r="AT43" s="976" t="s">
        <v>255</v>
      </c>
      <c r="AU43" s="977"/>
      <c r="AV43" s="977"/>
      <c r="AW43" s="977"/>
      <c r="AX43" s="977"/>
      <c r="AY43" s="977"/>
      <c r="AZ43" s="977"/>
      <c r="BA43" s="977"/>
      <c r="BB43" s="977"/>
      <c r="BC43" s="978"/>
    </row>
    <row r="44" spans="1:55" s="30" customFormat="1" ht="37.5" customHeight="1" thickTop="1">
      <c r="A44" s="1035" t="s">
        <v>174</v>
      </c>
      <c r="B44" s="1036"/>
      <c r="C44" s="1036"/>
      <c r="D44" s="1037"/>
      <c r="E44" s="1031"/>
      <c r="F44" s="999"/>
      <c r="G44" s="999"/>
      <c r="H44" s="999"/>
      <c r="I44" s="999"/>
      <c r="J44" s="1000"/>
      <c r="K44" s="1001"/>
      <c r="L44" s="1001"/>
      <c r="M44" s="1001"/>
      <c r="N44" s="1001"/>
      <c r="O44" s="1001"/>
      <c r="P44" s="1001"/>
      <c r="Q44" s="1001"/>
      <c r="R44" s="1001"/>
      <c r="S44" s="1001"/>
      <c r="T44" s="1001"/>
      <c r="U44" s="1002"/>
      <c r="V44" s="1003"/>
      <c r="W44" s="1001"/>
      <c r="X44" s="1001"/>
      <c r="Y44" s="1001"/>
      <c r="Z44" s="1001"/>
      <c r="AA44" s="1001"/>
      <c r="AB44" s="1001"/>
      <c r="AC44" s="1001"/>
      <c r="AD44" s="1001"/>
      <c r="AE44" s="1001"/>
      <c r="AF44" s="1001"/>
      <c r="AG44" s="1001"/>
      <c r="AH44" s="1001"/>
      <c r="AI44" s="1001"/>
      <c r="AJ44" s="1001"/>
      <c r="AK44" s="1001"/>
      <c r="AL44" s="1002"/>
      <c r="AM44" s="1020"/>
      <c r="AN44" s="1021"/>
      <c r="AO44" s="1022"/>
      <c r="AP44" s="1041"/>
      <c r="AQ44" s="1041"/>
      <c r="AR44" s="1041"/>
      <c r="AS44" s="1042"/>
      <c r="AT44" s="981"/>
      <c r="AU44" s="982"/>
      <c r="AV44" s="982"/>
      <c r="AW44" s="982"/>
      <c r="AX44" s="982"/>
      <c r="AY44" s="982"/>
      <c r="AZ44" s="982"/>
      <c r="BA44" s="982"/>
      <c r="BB44" s="982"/>
      <c r="BC44" s="983"/>
    </row>
    <row r="45" spans="1:55" s="30" customFormat="1" ht="37.5" customHeight="1" thickBot="1">
      <c r="A45" s="1038"/>
      <c r="B45" s="1039"/>
      <c r="C45" s="1039"/>
      <c r="D45" s="1040"/>
      <c r="E45" s="1043"/>
      <c r="F45" s="965"/>
      <c r="G45" s="965"/>
      <c r="H45" s="965"/>
      <c r="I45" s="965"/>
      <c r="J45" s="966"/>
      <c r="K45" s="967"/>
      <c r="L45" s="967"/>
      <c r="M45" s="967"/>
      <c r="N45" s="967"/>
      <c r="O45" s="967"/>
      <c r="P45" s="967"/>
      <c r="Q45" s="967"/>
      <c r="R45" s="967"/>
      <c r="S45" s="967"/>
      <c r="T45" s="967"/>
      <c r="U45" s="969"/>
      <c r="V45" s="968"/>
      <c r="W45" s="967"/>
      <c r="X45" s="967"/>
      <c r="Y45" s="967"/>
      <c r="Z45" s="967"/>
      <c r="AA45" s="967"/>
      <c r="AB45" s="967"/>
      <c r="AC45" s="967"/>
      <c r="AD45" s="967"/>
      <c r="AE45" s="967"/>
      <c r="AF45" s="967"/>
      <c r="AG45" s="967"/>
      <c r="AH45" s="967"/>
      <c r="AI45" s="967"/>
      <c r="AJ45" s="967"/>
      <c r="AK45" s="967"/>
      <c r="AL45" s="969"/>
      <c r="AM45" s="1023"/>
      <c r="AN45" s="1024"/>
      <c r="AO45" s="1025"/>
      <c r="AP45" s="1032"/>
      <c r="AQ45" s="1033"/>
      <c r="AR45" s="1033"/>
      <c r="AS45" s="1034"/>
      <c r="AT45" s="956"/>
      <c r="AU45" s="957"/>
      <c r="AV45" s="957"/>
      <c r="AW45" s="957"/>
      <c r="AX45" s="957"/>
      <c r="AY45" s="957"/>
      <c r="AZ45" s="957"/>
      <c r="BA45" s="957"/>
      <c r="BB45" s="957"/>
      <c r="BC45" s="958"/>
    </row>
    <row r="46" spans="1:55" ht="37.5" customHeight="1" thickTop="1" thickBot="1">
      <c r="A46" s="945" t="s">
        <v>87</v>
      </c>
      <c r="B46" s="946"/>
      <c r="C46" s="946"/>
      <c r="D46" s="946"/>
      <c r="E46" s="946"/>
      <c r="F46" s="946"/>
      <c r="G46" s="946"/>
      <c r="H46" s="946"/>
      <c r="I46" s="946"/>
      <c r="J46" s="946"/>
      <c r="K46" s="946"/>
      <c r="L46" s="946"/>
      <c r="M46" s="946"/>
      <c r="N46" s="946"/>
      <c r="O46" s="946"/>
      <c r="P46" s="946"/>
      <c r="Q46" s="946"/>
      <c r="R46" s="946"/>
      <c r="S46" s="946"/>
      <c r="T46" s="946"/>
      <c r="U46" s="946"/>
      <c r="V46" s="946"/>
      <c r="W46" s="946"/>
      <c r="X46" s="946"/>
      <c r="Y46" s="946"/>
      <c r="Z46" s="946"/>
      <c r="AA46" s="946"/>
      <c r="AB46" s="946"/>
      <c r="AC46" s="946"/>
      <c r="AD46" s="946"/>
      <c r="AE46" s="946"/>
      <c r="AF46" s="946"/>
      <c r="AG46" s="946"/>
      <c r="AH46" s="946"/>
      <c r="AI46" s="946"/>
      <c r="AJ46" s="946"/>
      <c r="AK46" s="946"/>
      <c r="AL46" s="946"/>
      <c r="AM46" s="946"/>
      <c r="AN46" s="946"/>
      <c r="AO46" s="946"/>
      <c r="AP46" s="946"/>
      <c r="AQ46" s="946"/>
      <c r="AR46" s="946"/>
      <c r="AS46" s="947"/>
      <c r="AT46" s="948">
        <f>SUM(AT44:BC45)</f>
        <v>0</v>
      </c>
      <c r="AU46" s="948"/>
      <c r="AV46" s="948"/>
      <c r="AW46" s="948"/>
      <c r="AX46" s="948"/>
      <c r="AY46" s="948"/>
      <c r="AZ46" s="948"/>
      <c r="BA46" s="948"/>
      <c r="BB46" s="948"/>
      <c r="BC46" s="949"/>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114</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10" t="s">
        <v>175</v>
      </c>
      <c r="AC50" s="1011"/>
      <c r="AD50" s="1011"/>
      <c r="AE50" s="1011"/>
      <c r="AF50" s="1011"/>
      <c r="AG50" s="1011"/>
      <c r="AH50" s="1011"/>
      <c r="AI50" s="1011"/>
      <c r="AJ50" s="1011"/>
      <c r="AK50" s="1011"/>
      <c r="AL50" s="1011"/>
      <c r="AM50" s="1011"/>
      <c r="AN50" s="1012"/>
      <c r="AO50" s="562" t="s">
        <v>176</v>
      </c>
      <c r="AP50" s="561"/>
      <c r="AQ50" s="561"/>
      <c r="AR50" s="561"/>
      <c r="AS50" s="561"/>
      <c r="AT50" s="561"/>
      <c r="AU50" s="561"/>
      <c r="AV50" s="561"/>
      <c r="AW50" s="561"/>
      <c r="AX50" s="561"/>
      <c r="AY50" s="561"/>
      <c r="AZ50" s="561"/>
      <c r="BA50" s="561"/>
      <c r="BB50" s="561"/>
      <c r="BC50" s="635"/>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027">
        <f>ROUNDDOWN(AT46/3,-3)</f>
        <v>0</v>
      </c>
      <c r="AC51" s="1028"/>
      <c r="AD51" s="1028"/>
      <c r="AE51" s="1028"/>
      <c r="AF51" s="1028"/>
      <c r="AG51" s="1028"/>
      <c r="AH51" s="1028"/>
      <c r="AI51" s="1028"/>
      <c r="AJ51" s="1028"/>
      <c r="AK51" s="1028"/>
      <c r="AL51" s="1028"/>
      <c r="AM51" s="1028"/>
      <c r="AN51" s="137" t="s">
        <v>50</v>
      </c>
      <c r="AO51" s="796">
        <f>MIN(AB51,50000)</f>
        <v>0</v>
      </c>
      <c r="AP51" s="797"/>
      <c r="AQ51" s="797"/>
      <c r="AR51" s="797"/>
      <c r="AS51" s="797"/>
      <c r="AT51" s="797"/>
      <c r="AU51" s="797"/>
      <c r="AV51" s="797"/>
      <c r="AW51" s="797"/>
      <c r="AX51" s="797"/>
      <c r="AY51" s="797"/>
      <c r="AZ51" s="797"/>
      <c r="BA51" s="797"/>
      <c r="BB51" s="797"/>
      <c r="BC51" s="161" t="s">
        <v>50</v>
      </c>
    </row>
    <row r="52" spans="1:55">
      <c r="A52" s="229"/>
    </row>
    <row r="53" spans="1:55">
      <c r="A53" s="229"/>
    </row>
    <row r="54" spans="1:55">
      <c r="A54" s="229"/>
    </row>
    <row r="55" spans="1:55">
      <c r="A55" s="229"/>
    </row>
    <row r="56" spans="1:55">
      <c r="A56" s="229"/>
    </row>
    <row r="57" spans="1:55">
      <c r="A57" s="229"/>
    </row>
    <row r="58" spans="1:55">
      <c r="A58" s="229"/>
    </row>
    <row r="59" spans="1:55">
      <c r="A59" s="229"/>
    </row>
    <row r="60" spans="1:55">
      <c r="A60" s="229"/>
    </row>
    <row r="61" spans="1:55">
      <c r="A61" s="229"/>
    </row>
    <row r="62" spans="1:55">
      <c r="A62" s="229"/>
    </row>
    <row r="63" spans="1:55">
      <c r="A63" s="229"/>
    </row>
    <row r="64" spans="1:55">
      <c r="A64" s="229"/>
    </row>
    <row r="65" spans="1:1">
      <c r="A65" s="229"/>
    </row>
    <row r="66" spans="1:1">
      <c r="A66" s="229"/>
    </row>
    <row r="67" spans="1:1">
      <c r="A67" s="229"/>
    </row>
    <row r="68" spans="1:1">
      <c r="A68" s="229"/>
    </row>
    <row r="69" spans="1:1">
      <c r="A69" s="229"/>
    </row>
    <row r="70" spans="1:1">
      <c r="A70" s="229"/>
    </row>
    <row r="71" spans="1:1">
      <c r="A71" s="229"/>
    </row>
    <row r="72" spans="1:1">
      <c r="A72" s="229"/>
    </row>
    <row r="73" spans="1:1">
      <c r="A73" s="229"/>
    </row>
    <row r="74" spans="1:1">
      <c r="A74" s="229"/>
    </row>
    <row r="75" spans="1:1">
      <c r="A75" s="229"/>
    </row>
    <row r="76" spans="1:1">
      <c r="A76" s="229"/>
    </row>
    <row r="77" spans="1:1">
      <c r="A77" s="229"/>
    </row>
    <row r="78" spans="1:1">
      <c r="A78" s="229"/>
    </row>
    <row r="79" spans="1:1">
      <c r="A79" s="229"/>
    </row>
    <row r="80" spans="1:1">
      <c r="A80" s="229"/>
    </row>
    <row r="81" spans="1:1">
      <c r="A81" s="229"/>
    </row>
    <row r="82" spans="1:1">
      <c r="A82" s="229"/>
    </row>
    <row r="83" spans="1:1">
      <c r="A83" s="229"/>
    </row>
    <row r="84" spans="1:1">
      <c r="A84" s="229"/>
    </row>
    <row r="85" spans="1:1">
      <c r="A85" s="229"/>
    </row>
    <row r="86" spans="1:1">
      <c r="A86" s="229"/>
    </row>
    <row r="87" spans="1:1">
      <c r="A87" s="229"/>
    </row>
    <row r="88" spans="1:1">
      <c r="A88" s="229"/>
    </row>
    <row r="89" spans="1:1">
      <c r="A89" s="229"/>
    </row>
    <row r="90" spans="1:1">
      <c r="A90" s="229"/>
    </row>
    <row r="91" spans="1:1">
      <c r="A91" s="229"/>
    </row>
    <row r="92" spans="1:1">
      <c r="A92" s="229"/>
    </row>
    <row r="93" spans="1:1">
      <c r="A93" s="229"/>
    </row>
    <row r="94" spans="1:1">
      <c r="A94" s="229"/>
    </row>
    <row r="95" spans="1:1">
      <c r="A95" s="229"/>
    </row>
    <row r="96" spans="1:1">
      <c r="A96" s="229"/>
    </row>
    <row r="97" spans="1:1">
      <c r="A97" s="229"/>
    </row>
    <row r="98" spans="1:1">
      <c r="A98" s="229"/>
    </row>
    <row r="99" spans="1:1">
      <c r="A99" s="229"/>
    </row>
    <row r="100" spans="1:1">
      <c r="A100" s="229"/>
    </row>
    <row r="101" spans="1:1">
      <c r="A101" s="229"/>
    </row>
    <row r="102" spans="1:1">
      <c r="A102" s="229"/>
    </row>
    <row r="103" spans="1:1">
      <c r="A103" s="229"/>
    </row>
    <row r="104" spans="1:1">
      <c r="A104" s="229"/>
    </row>
    <row r="105" spans="1:1">
      <c r="A105" s="229"/>
    </row>
    <row r="106" spans="1:1">
      <c r="A106" s="229"/>
    </row>
    <row r="107" spans="1:1">
      <c r="A107" s="229"/>
    </row>
    <row r="108" spans="1:1">
      <c r="A108" s="229"/>
    </row>
    <row r="109" spans="1:1">
      <c r="A109" s="229"/>
    </row>
    <row r="110" spans="1:1">
      <c r="A110" s="229"/>
    </row>
    <row r="111" spans="1:1">
      <c r="A111" s="229"/>
    </row>
    <row r="112" spans="1:1">
      <c r="A112" s="229"/>
    </row>
    <row r="113" spans="1:1">
      <c r="A113" s="229"/>
    </row>
    <row r="114" spans="1:1">
      <c r="A114" s="229"/>
    </row>
    <row r="115" spans="1:1">
      <c r="A115" s="229"/>
    </row>
    <row r="116" spans="1:1">
      <c r="A116" s="229"/>
    </row>
    <row r="117" spans="1:1">
      <c r="A117" s="229"/>
    </row>
    <row r="118" spans="1:1">
      <c r="A118" s="229"/>
    </row>
    <row r="119" spans="1:1">
      <c r="A119" s="229"/>
    </row>
    <row r="120" spans="1:1">
      <c r="A120" s="229"/>
    </row>
    <row r="121" spans="1:1">
      <c r="A121" s="229"/>
    </row>
    <row r="122" spans="1:1">
      <c r="A122" s="229"/>
    </row>
    <row r="123" spans="1:1">
      <c r="A123" s="229"/>
    </row>
    <row r="124" spans="1:1">
      <c r="A124" s="229"/>
    </row>
    <row r="125" spans="1:1">
      <c r="A125" s="229"/>
    </row>
    <row r="126" spans="1:1">
      <c r="A126" s="229"/>
    </row>
    <row r="127" spans="1:1">
      <c r="A127" s="229"/>
    </row>
    <row r="128" spans="1:1">
      <c r="A128" s="229"/>
    </row>
    <row r="129" spans="1:1">
      <c r="A129" s="229"/>
    </row>
    <row r="130" spans="1:1">
      <c r="A130" s="229"/>
    </row>
    <row r="131" spans="1:1">
      <c r="A131" s="229"/>
    </row>
    <row r="132" spans="1:1">
      <c r="A132" s="229"/>
    </row>
    <row r="133" spans="1:1">
      <c r="A133" s="229"/>
    </row>
    <row r="134" spans="1:1">
      <c r="A134" s="229"/>
    </row>
    <row r="135" spans="1:1">
      <c r="A135" s="229"/>
    </row>
    <row r="136" spans="1:1">
      <c r="A136" s="229"/>
    </row>
    <row r="137" spans="1:1">
      <c r="A137" s="229"/>
    </row>
    <row r="138" spans="1:1">
      <c r="A138" s="229"/>
    </row>
    <row r="139" spans="1:1">
      <c r="A139" s="229"/>
    </row>
    <row r="140" spans="1:1">
      <c r="A140" s="229"/>
    </row>
    <row r="141" spans="1:1">
      <c r="A141" s="229"/>
    </row>
    <row r="142" spans="1:1">
      <c r="A142" s="229"/>
    </row>
    <row r="143" spans="1:1">
      <c r="A143" s="229"/>
    </row>
    <row r="144" spans="1:1">
      <c r="A144" s="229"/>
    </row>
    <row r="145" spans="1:1">
      <c r="A145" s="229"/>
    </row>
    <row r="146" spans="1:1">
      <c r="A146" s="229"/>
    </row>
    <row r="147" spans="1:1">
      <c r="A147" s="229"/>
    </row>
    <row r="148" spans="1:1">
      <c r="A148" s="229"/>
    </row>
    <row r="149" spans="1:1">
      <c r="A149" s="229"/>
    </row>
    <row r="150" spans="1:1">
      <c r="A150" s="229"/>
    </row>
    <row r="151" spans="1:1">
      <c r="A151" s="229"/>
    </row>
    <row r="152" spans="1:1">
      <c r="A152" s="229"/>
    </row>
    <row r="153" spans="1:1">
      <c r="A153" s="229"/>
    </row>
    <row r="154" spans="1:1">
      <c r="A154" s="243">
        <f>SUM(AO22)</f>
        <v>0</v>
      </c>
    </row>
    <row r="155" spans="1:1">
      <c r="A155" s="243">
        <f>SUM(AO37)</f>
        <v>0</v>
      </c>
    </row>
    <row r="156" spans="1:1">
      <c r="A156" s="243">
        <f>SUM(AO51)</f>
        <v>0</v>
      </c>
    </row>
  </sheetData>
  <sheetProtection algorithmName="SHA-512" hashValue="rCXS2bLHsWvFmDx3Z0JHLRrmTD2fIeyN7YblSIY23n2KteJGn0MPfegBm+TPlkZraadXftQQFhqz9gRs2I+vEQ==" saltValue="R2u3i5J34CHfUivW/RO1bA=="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3"/>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197</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1108" t="str">
        <f>'様式第8｜完了実績報告書'!$BR$2</f>
        <v>事業番号</v>
      </c>
      <c r="BS2" s="1108"/>
      <c r="BT2" s="1108"/>
      <c r="BU2" s="1108"/>
      <c r="BV2" s="1108"/>
      <c r="BW2" s="1108"/>
      <c r="BX2" s="1108"/>
      <c r="BY2" s="1108"/>
      <c r="BZ2" s="1108"/>
      <c r="CA2" s="1107" t="str">
        <f>IF('様式第8｜完了実績報告書'!$CA$2&lt;&gt;"", '様式第8｜完了実績報告書'!$CA$2, "")</f>
        <v/>
      </c>
      <c r="CB2" s="1107"/>
      <c r="CC2" s="1107"/>
      <c r="CD2" s="1107"/>
      <c r="CE2" s="1107"/>
      <c r="CF2" s="1107"/>
      <c r="CG2" s="1107"/>
      <c r="CH2" s="1107"/>
      <c r="CI2" s="1107"/>
      <c r="CJ2" s="1107"/>
      <c r="CK2" s="1107"/>
      <c r="CL2" s="1107"/>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06"/>
      <c r="CB3" s="1106"/>
      <c r="CC3" s="1106"/>
      <c r="CD3" s="1106"/>
      <c r="CE3" s="1106"/>
      <c r="CF3" s="1106"/>
      <c r="CG3" s="1106"/>
      <c r="CH3" s="1106"/>
      <c r="CI3" s="1106"/>
      <c r="CJ3" s="1106"/>
      <c r="CK3" s="1106"/>
      <c r="CL3" s="1106"/>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7"/>
      <c r="BQ5" s="247"/>
      <c r="BR5" s="266" t="s">
        <v>242</v>
      </c>
      <c r="BS5" s="266"/>
      <c r="BT5" s="266"/>
      <c r="BU5" s="266"/>
      <c r="BV5" s="318"/>
      <c r="BW5" s="318"/>
      <c r="BX5" s="318"/>
      <c r="BY5" s="266" t="s">
        <v>9</v>
      </c>
      <c r="BZ5" s="266"/>
      <c r="CA5" s="318"/>
      <c r="CB5" s="318"/>
      <c r="CC5" s="318"/>
      <c r="CD5" s="318"/>
      <c r="CE5" s="318"/>
      <c r="CF5" s="266" t="s">
        <v>8</v>
      </c>
      <c r="CG5" s="266"/>
      <c r="CH5" s="318"/>
      <c r="CI5" s="318"/>
      <c r="CJ5" s="318"/>
      <c r="CK5" s="318"/>
      <c r="CL5" s="318"/>
      <c r="CM5" s="266" t="s">
        <v>7</v>
      </c>
      <c r="CN5" s="266"/>
      <c r="CO5" s="199"/>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9"/>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243</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73" t="s">
        <v>178</v>
      </c>
      <c r="AK11" s="373"/>
      <c r="AL11" s="373"/>
      <c r="AM11" s="373"/>
      <c r="AN11" s="373"/>
      <c r="AO11" s="373"/>
      <c r="AP11" s="373"/>
      <c r="AQ11" s="373"/>
      <c r="AR11" s="373"/>
      <c r="AS11" s="73"/>
      <c r="AT11" s="354" t="s">
        <v>25</v>
      </c>
      <c r="AU11" s="354"/>
      <c r="AV11" s="354"/>
      <c r="AW11" s="354"/>
      <c r="AX11" s="354"/>
      <c r="AY11" s="354"/>
      <c r="AZ11" s="354"/>
      <c r="BA11" s="354"/>
      <c r="BB11" s="354"/>
      <c r="BC11" s="354"/>
      <c r="BD11" s="1109" t="str">
        <f>IF('様式第8｜完了実績報告書'!$BD$11&lt;&gt;"", '様式第8｜完了実績報告書'!$BD$11, "")</f>
        <v/>
      </c>
      <c r="BE11" s="1109"/>
      <c r="BF11" s="1109"/>
      <c r="BG11" s="1109"/>
      <c r="BH11" s="1109"/>
      <c r="BI11" s="374" t="s">
        <v>48</v>
      </c>
      <c r="BJ11" s="374"/>
      <c r="BK11" s="1109" t="str">
        <f>IF('様式第8｜完了実績報告書'!$BK$11&lt;&gt;"", '様式第8｜完了実績報告書'!$BK$11, "")</f>
        <v/>
      </c>
      <c r="BL11" s="1109"/>
      <c r="BM11" s="1109"/>
      <c r="BN11" s="1109"/>
      <c r="BO11" s="1109"/>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54" t="s">
        <v>26</v>
      </c>
      <c r="AU12" s="354"/>
      <c r="AV12" s="354"/>
      <c r="AW12" s="354"/>
      <c r="AX12" s="354"/>
      <c r="AY12" s="354"/>
      <c r="AZ12" s="354"/>
      <c r="BA12" s="354"/>
      <c r="BB12" s="354"/>
      <c r="BC12" s="354"/>
      <c r="BD12" s="1104" t="str">
        <f>IF('様式第8｜完了実績報告書'!$BD$12&lt;&gt;"", '様式第8｜完了実績報告書'!$BD$12, "")</f>
        <v/>
      </c>
      <c r="BE12" s="1104"/>
      <c r="BF12" s="1104"/>
      <c r="BG12" s="1104"/>
      <c r="BH12" s="1104"/>
      <c r="BI12" s="1104"/>
      <c r="BJ12" s="1104"/>
      <c r="BK12" s="1104"/>
      <c r="BL12" s="1104" t="str">
        <f>IF('様式第8｜完了実績報告書'!$BL$12&lt;&gt;"", '様式第8｜完了実績報告書'!$BL$12, "")</f>
        <v/>
      </c>
      <c r="BM12" s="1104"/>
      <c r="BN12" s="1104"/>
      <c r="BO12" s="1104"/>
      <c r="BP12" s="1104"/>
      <c r="BQ12" s="1104"/>
      <c r="BR12" s="1104"/>
      <c r="BS12" s="1104"/>
      <c r="BT12" s="1104"/>
      <c r="BU12" s="1104"/>
      <c r="BV12" s="1104"/>
      <c r="BW12" s="1104"/>
      <c r="BX12" s="1104"/>
      <c r="BY12" s="1104"/>
      <c r="BZ12" s="1104"/>
      <c r="CA12" s="1104"/>
      <c r="CB12" s="1104"/>
      <c r="CC12" s="1104"/>
      <c r="CD12" s="1104"/>
      <c r="CE12" s="1104"/>
      <c r="CF12" s="1104"/>
      <c r="CG12" s="1104"/>
      <c r="CH12" s="1104"/>
      <c r="CI12" s="1104"/>
      <c r="CJ12" s="1104"/>
      <c r="CK12" s="1104"/>
      <c r="CL12" s="1104"/>
      <c r="CM12" s="114"/>
      <c r="CN12" s="114"/>
      <c r="CO12" s="199"/>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54"/>
      <c r="AU13" s="354"/>
      <c r="AV13" s="354"/>
      <c r="AW13" s="354"/>
      <c r="AX13" s="354"/>
      <c r="AY13" s="354"/>
      <c r="AZ13" s="354"/>
      <c r="BA13" s="354"/>
      <c r="BB13" s="354"/>
      <c r="BC13" s="354"/>
      <c r="BD13" s="1105" t="str">
        <f>IF('様式第8｜完了実績報告書'!$BD$13&lt;&gt;"", '様式第8｜完了実績報告書'!$BD$13, "")</f>
        <v/>
      </c>
      <c r="BE13" s="1105"/>
      <c r="BF13" s="1105"/>
      <c r="BG13" s="1105"/>
      <c r="BH13" s="1105"/>
      <c r="BI13" s="1105"/>
      <c r="BJ13" s="1105"/>
      <c r="BK13" s="1105"/>
      <c r="BL13" s="1105"/>
      <c r="BM13" s="1105"/>
      <c r="BN13" s="1105"/>
      <c r="BO13" s="1105"/>
      <c r="BP13" s="1105"/>
      <c r="BQ13" s="1105"/>
      <c r="BR13" s="1105"/>
      <c r="BS13" s="1105"/>
      <c r="BT13" s="1105"/>
      <c r="BU13" s="1105"/>
      <c r="BV13" s="1105"/>
      <c r="BW13" s="1105"/>
      <c r="BX13" s="1105"/>
      <c r="BY13" s="1105"/>
      <c r="BZ13" s="1105"/>
      <c r="CA13" s="1105"/>
      <c r="CB13" s="1105"/>
      <c r="CC13" s="1105"/>
      <c r="CD13" s="1105"/>
      <c r="CE13" s="1105"/>
      <c r="CF13" s="1105"/>
      <c r="CG13" s="1105"/>
      <c r="CH13" s="1105"/>
      <c r="CI13" s="1105"/>
      <c r="CJ13" s="1105"/>
      <c r="CK13" s="1105"/>
      <c r="CL13" s="1105"/>
      <c r="CM13" s="114"/>
      <c r="CN13" s="114"/>
      <c r="CO13" s="199"/>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75" t="s">
        <v>27</v>
      </c>
      <c r="AU14" s="375"/>
      <c r="AV14" s="375"/>
      <c r="AW14" s="375"/>
      <c r="AX14" s="375"/>
      <c r="AY14" s="375"/>
      <c r="AZ14" s="375"/>
      <c r="BA14" s="375"/>
      <c r="BB14" s="375"/>
      <c r="BC14" s="375"/>
      <c r="BD14" s="1106" t="str">
        <f>IF('様式第8｜完了実績報告書'!$BD$14&lt;&gt;"", '様式第8｜完了実績報告書'!$BD$14, "")</f>
        <v/>
      </c>
      <c r="BE14" s="1106"/>
      <c r="BF14" s="1106"/>
      <c r="BG14" s="1106"/>
      <c r="BH14" s="1106"/>
      <c r="BI14" s="1106"/>
      <c r="BJ14" s="1106"/>
      <c r="BK14" s="1106"/>
      <c r="BL14" s="1106"/>
      <c r="BM14" s="1106"/>
      <c r="BN14" s="1106"/>
      <c r="BO14" s="1106"/>
      <c r="BP14" s="1106"/>
      <c r="BQ14" s="1106"/>
      <c r="BR14" s="1106"/>
      <c r="BS14" s="1106"/>
      <c r="BT14" s="1106"/>
      <c r="BU14" s="1106"/>
      <c r="BV14" s="1106"/>
      <c r="BW14" s="1106"/>
      <c r="BX14" s="1106"/>
      <c r="BY14" s="1106"/>
      <c r="BZ14" s="1106"/>
      <c r="CA14" s="1106"/>
      <c r="CB14" s="1106"/>
      <c r="CC14" s="1106"/>
      <c r="CD14" s="1106"/>
      <c r="CE14" s="1106"/>
      <c r="CF14" s="1106"/>
      <c r="CG14" s="1106"/>
      <c r="CH14" s="1106"/>
      <c r="CI14" s="1106"/>
      <c r="CJ14" s="1106"/>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54" t="s">
        <v>28</v>
      </c>
      <c r="AU15" s="354"/>
      <c r="AV15" s="354"/>
      <c r="AW15" s="354"/>
      <c r="AX15" s="354"/>
      <c r="AY15" s="354"/>
      <c r="AZ15" s="354"/>
      <c r="BA15" s="354"/>
      <c r="BB15" s="354"/>
      <c r="BC15" s="354"/>
      <c r="BD15" s="1103" t="str">
        <f>IF('様式第8｜完了実績報告書'!$BD$15&lt;&gt;"", '様式第8｜完了実績報告書'!$BD$15, "")</f>
        <v/>
      </c>
      <c r="BE15" s="1103"/>
      <c r="BF15" s="1103"/>
      <c r="BG15" s="1103"/>
      <c r="BH15" s="1103"/>
      <c r="BI15" s="1103"/>
      <c r="BJ15" s="1103"/>
      <c r="BK15" s="1103"/>
      <c r="BL15" s="1103"/>
      <c r="BM15" s="1103"/>
      <c r="BN15" s="1103"/>
      <c r="BO15" s="1103"/>
      <c r="BP15" s="1103"/>
      <c r="BQ15" s="1103"/>
      <c r="BR15" s="1103"/>
      <c r="BS15" s="1103"/>
      <c r="BT15" s="1103"/>
      <c r="BU15" s="1103"/>
      <c r="BV15" s="1103"/>
      <c r="BW15" s="1103"/>
      <c r="BX15" s="1103"/>
      <c r="BY15" s="1103"/>
      <c r="BZ15" s="1103"/>
      <c r="CA15" s="1103"/>
      <c r="CB15" s="1103"/>
      <c r="CC15" s="1103"/>
      <c r="CD15" s="1103"/>
      <c r="CE15" s="1103"/>
      <c r="CF15" s="1103"/>
      <c r="CG15" s="1103"/>
      <c r="CH15" s="1103"/>
      <c r="CI15" s="1103"/>
      <c r="CJ15" s="1103"/>
      <c r="CK15" s="314"/>
      <c r="CL15" s="314"/>
      <c r="CM15" s="314"/>
      <c r="CN15" s="314"/>
      <c r="CO15" s="199"/>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row>
    <row r="27" spans="1:92" s="54" customFormat="1" ht="24.75" customHeight="1">
      <c r="A27" s="356" t="s">
        <v>63</v>
      </c>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row>
    <row r="28" spans="1:92" s="54" customFormat="1" ht="24.75" customHeight="1">
      <c r="A28" s="356" t="s">
        <v>166</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row>
    <row r="29" spans="1:92" s="54" customFormat="1" ht="24.75" customHeight="1">
      <c r="A29" s="357" t="s">
        <v>198</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7"/>
      <c r="CN29" s="357"/>
    </row>
    <row r="30" spans="1:92" s="54" customFormat="1" ht="36" customHeight="1">
      <c r="A30" s="84"/>
      <c r="B30" s="84"/>
      <c r="C30" s="84"/>
      <c r="F30" s="62"/>
      <c r="G30" s="85"/>
      <c r="H30" s="85"/>
      <c r="I30" s="62"/>
      <c r="J30" s="62"/>
    </row>
    <row r="31" spans="1:92" s="54" customFormat="1" ht="29.25" customHeight="1">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row>
    <row r="32" spans="1:92" s="54" customFormat="1" ht="28" customHeight="1">
      <c r="A32" s="320"/>
      <c r="B32" s="320"/>
      <c r="C32" s="377" t="s">
        <v>242</v>
      </c>
      <c r="D32" s="377"/>
      <c r="E32" s="377"/>
      <c r="F32" s="377"/>
      <c r="G32" s="377"/>
      <c r="H32" s="378" t="str">
        <f>IF('様式第8｜完了実績報告書'!$H$34&lt;&gt;"",'様式第8｜完了実績報告書'!$H$34,"")</f>
        <v/>
      </c>
      <c r="I32" s="378"/>
      <c r="J32" s="378"/>
      <c r="K32" s="378"/>
      <c r="L32" s="379" t="s">
        <v>143</v>
      </c>
      <c r="M32" s="379"/>
      <c r="N32" s="379"/>
      <c r="O32" s="379" t="str">
        <f>IF('様式第8｜完了実績報告書'!$O$34&lt;&gt;"",'様式第8｜完了実績報告書'!$O$34,"")</f>
        <v/>
      </c>
      <c r="P32" s="379"/>
      <c r="Q32" s="379"/>
      <c r="R32" s="379"/>
      <c r="S32" s="379"/>
      <c r="T32" s="379" t="s">
        <v>180</v>
      </c>
      <c r="U32" s="379"/>
      <c r="V32" s="379"/>
      <c r="W32" s="379" t="str">
        <f>IF('様式第8｜完了実績報告書'!$W$34&lt;&gt;"",'様式第8｜完了実績報告書'!$W$34,"")</f>
        <v/>
      </c>
      <c r="X32" s="379"/>
      <c r="Y32" s="379"/>
      <c r="Z32" s="379"/>
      <c r="AA32" s="379"/>
      <c r="AB32" s="377" t="s">
        <v>244</v>
      </c>
      <c r="AC32" s="377"/>
      <c r="AD32" s="377"/>
      <c r="AE32" s="380" t="s">
        <v>245</v>
      </c>
      <c r="AF32" s="380"/>
      <c r="AG32" s="380"/>
      <c r="AH32" s="380"/>
      <c r="AI32" s="380"/>
      <c r="AJ32" s="380"/>
      <c r="AK32" s="380"/>
      <c r="AL32" s="380"/>
      <c r="AM32" s="380"/>
      <c r="AN32" s="380"/>
      <c r="AO32" s="380"/>
      <c r="AP32" s="380"/>
      <c r="AQ32" s="380"/>
      <c r="AR32" s="380"/>
      <c r="AS32" s="380"/>
      <c r="AT32" s="380"/>
      <c r="AU32" s="380"/>
      <c r="AV32" s="380"/>
      <c r="AW32" s="377" t="s">
        <v>246</v>
      </c>
      <c r="AX32" s="377"/>
      <c r="AY32" s="377"/>
      <c r="AZ32" s="377"/>
      <c r="BA32" s="377"/>
      <c r="BB32" s="377"/>
      <c r="BC32" s="377"/>
      <c r="BD32" s="377"/>
      <c r="BE32" s="377"/>
      <c r="BF32" s="379" t="str">
        <f>IF('様式第8｜完了実績報告書'!$BF$34&lt;&gt;"",'様式第8｜完了実績報告書'!$BF$34,"")</f>
        <v/>
      </c>
      <c r="BG32" s="379"/>
      <c r="BH32" s="379"/>
      <c r="BI32" s="379"/>
      <c r="BJ32" s="379"/>
      <c r="BK32" s="379"/>
      <c r="BL32" s="379"/>
      <c r="BM32" s="379"/>
      <c r="BN32" s="377" t="s">
        <v>247</v>
      </c>
      <c r="BO32" s="377"/>
      <c r="BP32" s="377"/>
      <c r="BQ32" s="379" t="str">
        <f>IF('様式第8｜完了実績報告書'!$BQ$34&lt;&gt;"",'様式第8｜完了実績報告書'!$BQ$34,"")</f>
        <v/>
      </c>
      <c r="BR32" s="379"/>
      <c r="BS32" s="379"/>
      <c r="BT32" s="379"/>
      <c r="BU32" s="379"/>
      <c r="BV32" s="379"/>
      <c r="BW32" s="382" t="s">
        <v>248</v>
      </c>
      <c r="BX32" s="382"/>
      <c r="BY32" s="382"/>
      <c r="BZ32" s="382"/>
      <c r="CA32" s="382"/>
      <c r="CB32" s="382"/>
      <c r="CC32" s="382"/>
      <c r="CD32" s="382"/>
      <c r="CE32" s="382"/>
      <c r="CF32" s="382"/>
      <c r="CG32" s="382"/>
      <c r="CH32" s="382"/>
      <c r="CI32" s="382"/>
      <c r="CJ32" s="382"/>
      <c r="CK32" s="382"/>
      <c r="CL32" s="382"/>
      <c r="CM32" s="382"/>
      <c r="CN32" s="382"/>
    </row>
    <row r="33" spans="1:92" ht="29.25" customHeight="1">
      <c r="A33" s="270" t="s">
        <v>241</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row>
    <row r="34" spans="1:92" ht="29.25" customHeight="1">
      <c r="A34" s="270"/>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row>
    <row r="35" spans="1:92" ht="28" customHeight="1">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8" customHeight="1">
      <c r="A36" s="320" t="s">
        <v>234</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row>
    <row r="37" spans="1:92" ht="28" customHeight="1">
      <c r="A37" s="230"/>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row>
    <row r="38" spans="1:92" ht="28" customHeight="1">
      <c r="A38" s="115"/>
      <c r="B38" s="115"/>
      <c r="C38" s="244" t="s">
        <v>228</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4" t="s">
        <v>235</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4" t="s">
        <v>236</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8" t="str">
        <f>'様式第8｜完了実績報告書'!$BR$2</f>
        <v>事業番号</v>
      </c>
      <c r="BY44" s="304" t="str">
        <f>IF('様式第8｜完了実績報告書'!$CA$2&lt;&gt;"", '様式第8｜完了実績報告書'!$CA$2, "")</f>
        <v/>
      </c>
      <c r="BZ44" s="304"/>
      <c r="CA44" s="304"/>
      <c r="CB44" s="304"/>
      <c r="CC44" s="304"/>
      <c r="CD44" s="304"/>
      <c r="CE44" s="304"/>
      <c r="CF44" s="304"/>
      <c r="CG44" s="304"/>
      <c r="CH44" s="304"/>
      <c r="CI44" s="304"/>
      <c r="CJ44" s="304"/>
      <c r="CK44" s="304"/>
      <c r="CL44" s="304"/>
      <c r="CM44" s="116"/>
      <c r="CN44" s="116"/>
    </row>
    <row r="45" spans="1:92" ht="17.2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218" t="str">
        <f>'様式第8｜完了実績報告書'!$BZ$3</f>
        <v>補助事業者名</v>
      </c>
      <c r="BY45" s="304" t="str">
        <f>'様式第8｜完了実績報告書'!$CA$3</f>
        <v/>
      </c>
      <c r="BZ45" s="304"/>
      <c r="CA45" s="304"/>
      <c r="CB45" s="304"/>
      <c r="CC45" s="304"/>
      <c r="CD45" s="304"/>
      <c r="CE45" s="304"/>
      <c r="CF45" s="304"/>
      <c r="CG45" s="304"/>
      <c r="CH45" s="304"/>
      <c r="CI45" s="304"/>
      <c r="CJ45" s="304"/>
      <c r="CK45" s="304"/>
      <c r="CL45" s="304"/>
      <c r="CM45" s="193"/>
      <c r="CN45" s="193"/>
    </row>
    <row r="46" spans="1:92" ht="18" customHeight="1">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199</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122" t="s">
        <v>200</v>
      </c>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c r="AF49" s="1124"/>
      <c r="AG49" s="232"/>
      <c r="AH49" s="233"/>
      <c r="AI49" s="233"/>
      <c r="AJ49" s="233"/>
      <c r="AK49" s="233"/>
      <c r="AL49" s="1135" t="s">
        <v>203</v>
      </c>
      <c r="AM49" s="1135"/>
      <c r="AN49" s="1135"/>
      <c r="AO49" s="1135"/>
      <c r="AP49" s="1135"/>
      <c r="AQ49" s="1135"/>
      <c r="AR49" s="1135"/>
      <c r="AS49" s="1135"/>
      <c r="AT49" s="1135"/>
      <c r="AU49" s="1121" t="str">
        <f>IF('様式第8｜完了実績報告書'!$BF$34&lt;&gt;"", '様式第8｜完了実績報告書'!$BF$34, "")</f>
        <v/>
      </c>
      <c r="AV49" s="1121"/>
      <c r="AW49" s="1121"/>
      <c r="AX49" s="1121"/>
      <c r="AY49" s="1121"/>
      <c r="AZ49" s="1121"/>
      <c r="BA49" s="1121"/>
      <c r="BB49" s="1121"/>
      <c r="BC49" s="1121" t="s">
        <v>204</v>
      </c>
      <c r="BD49" s="1121"/>
      <c r="BE49" s="1121"/>
      <c r="BF49" s="1121" t="str">
        <f>IF('様式第8｜完了実績報告書'!$BQ$34&lt;&gt;"", '様式第8｜完了実績報告書'!$BQ$34, "")</f>
        <v/>
      </c>
      <c r="BG49" s="1121"/>
      <c r="BH49" s="1121"/>
      <c r="BI49" s="1121"/>
      <c r="BJ49" s="1121"/>
      <c r="BK49" s="1121"/>
      <c r="BL49" s="233"/>
      <c r="BM49" s="1133" t="s">
        <v>205</v>
      </c>
      <c r="BN49" s="1133"/>
      <c r="BO49" s="1133"/>
      <c r="BP49" s="1133"/>
      <c r="BQ49" s="1133"/>
      <c r="BR49" s="1133"/>
      <c r="BS49" s="1133"/>
      <c r="BT49" s="1133"/>
      <c r="BU49" s="1133"/>
      <c r="BV49" s="1133"/>
      <c r="BW49" s="1133"/>
      <c r="BX49" s="1133"/>
      <c r="BY49" s="1133"/>
      <c r="BZ49" s="1133"/>
      <c r="CA49" s="1133"/>
      <c r="CB49" s="1133"/>
      <c r="CC49" s="1133"/>
      <c r="CD49" s="1133"/>
      <c r="CE49" s="1133"/>
      <c r="CF49" s="1133"/>
      <c r="CG49" s="1133"/>
      <c r="CH49" s="1133"/>
      <c r="CI49" s="1133"/>
      <c r="CJ49" s="1134"/>
      <c r="CK49" s="125"/>
      <c r="CL49" s="125"/>
      <c r="CM49" s="125"/>
      <c r="CN49" s="125"/>
    </row>
    <row r="50" spans="1:92" ht="20.149999999999999" customHeight="1">
      <c r="A50" s="102"/>
      <c r="B50" s="102"/>
      <c r="C50" s="103"/>
      <c r="D50" s="103"/>
      <c r="E50" s="1122" t="s">
        <v>201</v>
      </c>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c r="AD50" s="1123"/>
      <c r="AE50" s="1123"/>
      <c r="AF50" s="1124"/>
      <c r="AG50" s="1130" t="str">
        <f>IF('様式第8｜完了実績報告書'!$BD$14&lt;&gt;"", '様式第8｜完了実績報告書'!$BD$14, "")</f>
        <v/>
      </c>
      <c r="AH50" s="1131"/>
      <c r="AI50" s="1131"/>
      <c r="AJ50" s="1131"/>
      <c r="AK50" s="1131"/>
      <c r="AL50" s="1131"/>
      <c r="AM50" s="1131"/>
      <c r="AN50" s="1131"/>
      <c r="AO50" s="1131"/>
      <c r="AP50" s="1131"/>
      <c r="AQ50" s="1131"/>
      <c r="AR50" s="1131"/>
      <c r="AS50" s="1131"/>
      <c r="AT50" s="1131"/>
      <c r="AU50" s="1131"/>
      <c r="AV50" s="1131"/>
      <c r="AW50" s="1131"/>
      <c r="AX50" s="1131"/>
      <c r="AY50" s="1131"/>
      <c r="AZ50" s="1131"/>
      <c r="BA50" s="1131"/>
      <c r="BB50" s="1131"/>
      <c r="BC50" s="1131"/>
      <c r="BD50" s="1131"/>
      <c r="BE50" s="1131"/>
      <c r="BF50" s="1131"/>
      <c r="BG50" s="1131"/>
      <c r="BH50" s="1131"/>
      <c r="BI50" s="1131"/>
      <c r="BJ50" s="1131"/>
      <c r="BK50" s="1131"/>
      <c r="BL50" s="1131"/>
      <c r="BM50" s="1131"/>
      <c r="BN50" s="1131"/>
      <c r="BO50" s="1131"/>
      <c r="BP50" s="1131"/>
      <c r="BQ50" s="1131"/>
      <c r="BR50" s="1131"/>
      <c r="BS50" s="1131"/>
      <c r="BT50" s="1131"/>
      <c r="BU50" s="1131"/>
      <c r="BV50" s="1131"/>
      <c r="BW50" s="1131"/>
      <c r="BX50" s="1131"/>
      <c r="BY50" s="1131"/>
      <c r="BZ50" s="1131"/>
      <c r="CA50" s="1131"/>
      <c r="CB50" s="1131"/>
      <c r="CC50" s="1131"/>
      <c r="CD50" s="1131"/>
      <c r="CE50" s="1131"/>
      <c r="CF50" s="1131"/>
      <c r="CG50" s="1131"/>
      <c r="CH50" s="1131"/>
      <c r="CI50" s="1131"/>
      <c r="CJ50" s="1132"/>
      <c r="CK50" s="125"/>
      <c r="CL50" s="125"/>
      <c r="CM50" s="125"/>
      <c r="CN50" s="125"/>
    </row>
    <row r="51" spans="1:92" ht="32.15" customHeight="1">
      <c r="A51" s="102"/>
      <c r="B51" s="102"/>
      <c r="C51" s="103"/>
      <c r="D51" s="103"/>
      <c r="E51" s="1125" t="s">
        <v>202</v>
      </c>
      <c r="F51" s="1126"/>
      <c r="G51" s="1126"/>
      <c r="H51" s="1126"/>
      <c r="I51" s="1126"/>
      <c r="J51" s="1126"/>
      <c r="K51" s="1126"/>
      <c r="L51" s="1126"/>
      <c r="M51" s="1126"/>
      <c r="N51" s="1126"/>
      <c r="O51" s="1126"/>
      <c r="P51" s="1126"/>
      <c r="Q51" s="1126"/>
      <c r="R51" s="1126"/>
      <c r="S51" s="1126"/>
      <c r="T51" s="1126"/>
      <c r="U51" s="1126"/>
      <c r="V51" s="1126"/>
      <c r="W51" s="1126"/>
      <c r="X51" s="1126"/>
      <c r="Y51" s="1126"/>
      <c r="Z51" s="1126"/>
      <c r="AA51" s="1126"/>
      <c r="AB51" s="1126"/>
      <c r="AC51" s="1126"/>
      <c r="AD51" s="1126"/>
      <c r="AE51" s="1126"/>
      <c r="AF51" s="1127"/>
      <c r="AG51" s="1128" t="str">
        <f>IF('様式第8｜完了実績報告書'!$BD$15&lt;&gt;"", '様式第8｜完了実績報告書'!$BD$15, "")</f>
        <v/>
      </c>
      <c r="AH51" s="1128"/>
      <c r="AI51" s="1128"/>
      <c r="AJ51" s="1128"/>
      <c r="AK51" s="1128"/>
      <c r="AL51" s="1128"/>
      <c r="AM51" s="1128"/>
      <c r="AN51" s="1128"/>
      <c r="AO51" s="1128"/>
      <c r="AP51" s="1128"/>
      <c r="AQ51" s="1128"/>
      <c r="AR51" s="1128"/>
      <c r="AS51" s="1128"/>
      <c r="AT51" s="1128"/>
      <c r="AU51" s="1128"/>
      <c r="AV51" s="1128"/>
      <c r="AW51" s="1128"/>
      <c r="AX51" s="1128"/>
      <c r="AY51" s="1128"/>
      <c r="AZ51" s="1128"/>
      <c r="BA51" s="1128"/>
      <c r="BB51" s="1128"/>
      <c r="BC51" s="1128"/>
      <c r="BD51" s="1128"/>
      <c r="BE51" s="1128"/>
      <c r="BF51" s="1128"/>
      <c r="BG51" s="1128"/>
      <c r="BH51" s="1128"/>
      <c r="BI51" s="1128"/>
      <c r="BJ51" s="1128"/>
      <c r="BK51" s="1128"/>
      <c r="BL51" s="1128"/>
      <c r="BM51" s="1128"/>
      <c r="BN51" s="1128"/>
      <c r="BO51" s="1128"/>
      <c r="BP51" s="1128"/>
      <c r="BQ51" s="1128"/>
      <c r="BR51" s="1128"/>
      <c r="BS51" s="1128"/>
      <c r="BT51" s="1128"/>
      <c r="BU51" s="1128"/>
      <c r="BV51" s="1128"/>
      <c r="BW51" s="1128"/>
      <c r="BX51" s="1128"/>
      <c r="BY51" s="1128"/>
      <c r="BZ51" s="1128"/>
      <c r="CA51" s="1128"/>
      <c r="CB51" s="1128"/>
      <c r="CC51" s="1128"/>
      <c r="CD51" s="1128"/>
      <c r="CE51" s="1128"/>
      <c r="CF51" s="1128"/>
      <c r="CG51" s="1128"/>
      <c r="CH51" s="1128"/>
      <c r="CI51" s="1128"/>
      <c r="CJ51" s="1129"/>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row>
    <row r="55" spans="1:92" ht="18" customHeight="1">
      <c r="A55" s="90" t="s">
        <v>237</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49"/>
      <c r="Y56" s="1116" t="str">
        <f>IF('様式第8｜完了実績報告書'!$Y$63&lt;&gt;"",'様式第8｜完了実績報告書'!$Y$63,"")</f>
        <v/>
      </c>
      <c r="Z56" s="1117"/>
      <c r="AA56" s="1117"/>
      <c r="AB56" s="1117"/>
      <c r="AC56" s="1117"/>
      <c r="AD56" s="1117"/>
      <c r="AE56" s="1117"/>
      <c r="AF56" s="1117"/>
      <c r="AG56" s="1117"/>
      <c r="AH56" s="1117"/>
      <c r="AI56" s="1117"/>
      <c r="AJ56" s="1117"/>
      <c r="AK56" s="1117"/>
      <c r="AL56" s="1117"/>
      <c r="AM56" s="1117"/>
      <c r="AN56" s="1117"/>
      <c r="AO56" s="1117"/>
      <c r="AP56" s="1117"/>
      <c r="AQ56" s="1117"/>
      <c r="AR56" s="1117"/>
      <c r="AS56" s="1117"/>
      <c r="AT56" s="1117"/>
      <c r="AU56" s="1117"/>
      <c r="AV56" s="1117"/>
      <c r="AW56" s="1117"/>
      <c r="AX56" s="1117"/>
      <c r="AY56" s="1117"/>
      <c r="AZ56" s="1117"/>
      <c r="BA56" s="1117"/>
      <c r="BB56" s="1117"/>
      <c r="BC56" s="1117"/>
      <c r="BD56" s="1117"/>
      <c r="BE56" s="1117"/>
      <c r="BF56" s="1117"/>
      <c r="BG56" s="1117"/>
      <c r="BH56" s="1117"/>
      <c r="BI56" s="1117"/>
      <c r="BJ56" s="1117"/>
      <c r="BK56" s="1117"/>
      <c r="BL56" s="1117"/>
      <c r="BM56" s="1117"/>
      <c r="BN56" s="1117"/>
      <c r="BO56" s="1118"/>
      <c r="BP56" s="1119" t="s">
        <v>32</v>
      </c>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2" ht="23.25" customHeight="1">
      <c r="A60" s="90" t="s">
        <v>238</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4"/>
      <c r="B61" s="234"/>
      <c r="C61" s="234"/>
      <c r="D61" s="234"/>
      <c r="E61" s="1091" t="s">
        <v>206</v>
      </c>
      <c r="F61" s="1091"/>
      <c r="G61" s="1091"/>
      <c r="H61" s="1091"/>
      <c r="I61" s="1091"/>
      <c r="J61" s="1091"/>
      <c r="K61" s="1091"/>
      <c r="L61" s="1091"/>
      <c r="M61" s="1091"/>
      <c r="N61" s="1091"/>
      <c r="O61" s="1091"/>
      <c r="P61" s="1091"/>
      <c r="Q61" s="1091"/>
      <c r="R61" s="1091"/>
      <c r="S61" s="1091"/>
      <c r="T61" s="1091"/>
      <c r="U61" s="1091"/>
      <c r="V61" s="1091"/>
      <c r="W61" s="1091"/>
      <c r="X61" s="1091"/>
      <c r="Y61" s="1091"/>
      <c r="Z61" s="1091"/>
      <c r="AA61" s="1091"/>
      <c r="AB61" s="1091"/>
      <c r="AC61" s="1091"/>
      <c r="AD61" s="1091"/>
      <c r="AE61" s="1091"/>
      <c r="AF61" s="1091"/>
      <c r="AG61" s="1092" t="s">
        <v>207</v>
      </c>
      <c r="AH61" s="1093"/>
      <c r="AI61" s="1093"/>
      <c r="AJ61" s="1093"/>
      <c r="AK61" s="1093"/>
      <c r="AL61" s="1093"/>
      <c r="AM61" s="1093"/>
      <c r="AN61" s="1093"/>
      <c r="AO61" s="1093"/>
      <c r="AP61" s="1093"/>
      <c r="AQ61" s="1093"/>
      <c r="AR61" s="1093"/>
      <c r="AS61" s="1093"/>
      <c r="AT61" s="1093"/>
      <c r="AU61" s="1093"/>
      <c r="AV61" s="1093"/>
      <c r="AW61" s="1093"/>
      <c r="AX61" s="1093"/>
      <c r="AY61" s="1093"/>
      <c r="AZ61" s="1093"/>
      <c r="BA61" s="1093"/>
      <c r="BB61" s="1093"/>
      <c r="BC61" s="1093"/>
      <c r="BD61" s="1093"/>
      <c r="BE61" s="1093"/>
      <c r="BF61" s="1093"/>
      <c r="BG61" s="1093"/>
      <c r="BH61" s="1093"/>
      <c r="BI61" s="1093"/>
      <c r="BJ61" s="1093"/>
      <c r="BK61" s="1093"/>
      <c r="BL61" s="1093"/>
      <c r="BM61" s="1093"/>
      <c r="BN61" s="1093"/>
      <c r="BO61" s="1093"/>
      <c r="BP61" s="1093"/>
      <c r="BQ61" s="1093"/>
      <c r="BR61" s="1093"/>
      <c r="BS61" s="1093"/>
      <c r="BT61" s="1093"/>
      <c r="BU61" s="1093"/>
      <c r="BV61" s="1093"/>
      <c r="BW61" s="1093"/>
      <c r="BX61" s="1093"/>
      <c r="BY61" s="1093"/>
      <c r="BZ61" s="1093"/>
      <c r="CA61" s="1093"/>
      <c r="CB61" s="1093"/>
      <c r="CC61" s="1093"/>
      <c r="CD61" s="1093"/>
      <c r="CE61" s="1093"/>
      <c r="CF61" s="1093"/>
      <c r="CG61" s="1093"/>
      <c r="CH61" s="1093"/>
      <c r="CI61" s="1093"/>
      <c r="CJ61" s="1094"/>
      <c r="CK61" s="234"/>
      <c r="CL61" s="234"/>
      <c r="CM61" s="234"/>
      <c r="CN61" s="101"/>
    </row>
    <row r="62" spans="1:92" ht="33" customHeight="1">
      <c r="A62" s="90"/>
      <c r="B62" s="90"/>
      <c r="C62" s="90"/>
      <c r="D62" s="90"/>
      <c r="E62" s="1096"/>
      <c r="F62" s="1096"/>
      <c r="G62" s="1096"/>
      <c r="H62" s="1096"/>
      <c r="I62" s="1096"/>
      <c r="J62" s="1096"/>
      <c r="K62" s="1096"/>
      <c r="L62" s="1096"/>
      <c r="M62" s="1096"/>
      <c r="N62" s="1096"/>
      <c r="O62" s="1096"/>
      <c r="P62" s="1096"/>
      <c r="Q62" s="1096"/>
      <c r="R62" s="1096"/>
      <c r="S62" s="1096"/>
      <c r="T62" s="1096"/>
      <c r="U62" s="1096"/>
      <c r="V62" s="1096"/>
      <c r="W62" s="1096"/>
      <c r="X62" s="1096"/>
      <c r="Y62" s="1096"/>
      <c r="Z62" s="1096"/>
      <c r="AA62" s="1096"/>
      <c r="AB62" s="1096"/>
      <c r="AC62" s="1096"/>
      <c r="AD62" s="1096"/>
      <c r="AE62" s="1096"/>
      <c r="AF62" s="1096"/>
      <c r="AG62" s="1097"/>
      <c r="AH62" s="1098"/>
      <c r="AI62" s="1098"/>
      <c r="AJ62" s="1098"/>
      <c r="AK62" s="1098"/>
      <c r="AL62" s="1098"/>
      <c r="AM62" s="1098"/>
      <c r="AN62" s="1098"/>
      <c r="AO62" s="1098"/>
      <c r="AP62" s="1098"/>
      <c r="AQ62" s="1098"/>
      <c r="AR62" s="1098"/>
      <c r="AS62" s="1098"/>
      <c r="AT62" s="1098"/>
      <c r="AU62" s="1098"/>
      <c r="AV62" s="1098"/>
      <c r="AW62" s="1098"/>
      <c r="AX62" s="1098"/>
      <c r="AY62" s="1098"/>
      <c r="AZ62" s="1098"/>
      <c r="BA62" s="1098"/>
      <c r="BB62" s="1098"/>
      <c r="BC62" s="1098"/>
      <c r="BD62" s="1098"/>
      <c r="BE62" s="1098"/>
      <c r="BF62" s="1098"/>
      <c r="BG62" s="1098"/>
      <c r="BH62" s="1098"/>
      <c r="BI62" s="1098"/>
      <c r="BJ62" s="1098"/>
      <c r="BK62" s="1098"/>
      <c r="BL62" s="1098"/>
      <c r="BM62" s="1098"/>
      <c r="BN62" s="1098"/>
      <c r="BO62" s="1098"/>
      <c r="BP62" s="1098"/>
      <c r="BQ62" s="1098"/>
      <c r="BR62" s="1098"/>
      <c r="BS62" s="1098"/>
      <c r="BT62" s="1098"/>
      <c r="BU62" s="1098"/>
      <c r="BV62" s="1098"/>
      <c r="BW62" s="1098"/>
      <c r="BX62" s="1098"/>
      <c r="BY62" s="1098"/>
      <c r="BZ62" s="1098"/>
      <c r="CA62" s="1098"/>
      <c r="CB62" s="1098"/>
      <c r="CC62" s="1098"/>
      <c r="CD62" s="1098"/>
      <c r="CE62" s="1098"/>
      <c r="CF62" s="1098"/>
      <c r="CG62" s="1098"/>
      <c r="CH62" s="1098"/>
      <c r="CI62" s="1098"/>
      <c r="CJ62" s="1099"/>
      <c r="CK62" s="90"/>
      <c r="CL62" s="90"/>
      <c r="CM62" s="90"/>
    </row>
    <row r="63" spans="1:92" ht="24" customHeight="1">
      <c r="A63" s="90"/>
      <c r="B63" s="90"/>
      <c r="C63" s="91"/>
      <c r="D63" s="91"/>
      <c r="E63" s="1091" t="s">
        <v>208</v>
      </c>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2" t="s">
        <v>209</v>
      </c>
      <c r="AH63" s="1093"/>
      <c r="AI63" s="1093"/>
      <c r="AJ63" s="1093"/>
      <c r="AK63" s="1093"/>
      <c r="AL63" s="1093"/>
      <c r="AM63" s="1093"/>
      <c r="AN63" s="1093"/>
      <c r="AO63" s="1093"/>
      <c r="AP63" s="1093"/>
      <c r="AQ63" s="1093"/>
      <c r="AR63" s="1093"/>
      <c r="AS63" s="1093"/>
      <c r="AT63" s="1093"/>
      <c r="AU63" s="1093"/>
      <c r="AV63" s="1093"/>
      <c r="AW63" s="1093"/>
      <c r="AX63" s="1093"/>
      <c r="AY63" s="1093"/>
      <c r="AZ63" s="1093"/>
      <c r="BA63" s="1093"/>
      <c r="BB63" s="1093"/>
      <c r="BC63" s="1093"/>
      <c r="BD63" s="1093"/>
      <c r="BE63" s="1093"/>
      <c r="BF63" s="1093"/>
      <c r="BG63" s="1093"/>
      <c r="BH63" s="1093"/>
      <c r="BI63" s="1093"/>
      <c r="BJ63" s="1093"/>
      <c r="BK63" s="1093"/>
      <c r="BL63" s="1093"/>
      <c r="BM63" s="1093"/>
      <c r="BN63" s="1093"/>
      <c r="BO63" s="1093"/>
      <c r="BP63" s="1093"/>
      <c r="BQ63" s="1093"/>
      <c r="BR63" s="1093"/>
      <c r="BS63" s="1093"/>
      <c r="BT63" s="1093"/>
      <c r="BU63" s="1093"/>
      <c r="BV63" s="1093"/>
      <c r="BW63" s="1093"/>
      <c r="BX63" s="1093"/>
      <c r="BY63" s="1093"/>
      <c r="BZ63" s="1093"/>
      <c r="CA63" s="1093"/>
      <c r="CB63" s="1093"/>
      <c r="CC63" s="1093"/>
      <c r="CD63" s="1093"/>
      <c r="CE63" s="1093"/>
      <c r="CF63" s="1093"/>
      <c r="CG63" s="1093"/>
      <c r="CH63" s="1093"/>
      <c r="CI63" s="1093"/>
      <c r="CJ63" s="1094"/>
      <c r="CK63" s="90"/>
      <c r="CL63" s="90"/>
      <c r="CM63" s="90"/>
    </row>
    <row r="64" spans="1:92" ht="33" customHeight="1">
      <c r="A64" s="90"/>
      <c r="B64" s="90"/>
      <c r="C64" s="91"/>
      <c r="D64" s="91"/>
      <c r="E64" s="1095"/>
      <c r="F64" s="1095"/>
      <c r="G64" s="1095"/>
      <c r="H64" s="1095"/>
      <c r="I64" s="1095"/>
      <c r="J64" s="1095"/>
      <c r="K64" s="1095"/>
      <c r="L64" s="1096"/>
      <c r="M64" s="1096"/>
      <c r="N64" s="1096"/>
      <c r="O64" s="1096"/>
      <c r="P64" s="1096"/>
      <c r="Q64" s="1096"/>
      <c r="R64" s="1096"/>
      <c r="S64" s="1096"/>
      <c r="T64" s="1096"/>
      <c r="U64" s="1096"/>
      <c r="V64" s="1096"/>
      <c r="W64" s="1096"/>
      <c r="X64" s="1096"/>
      <c r="Y64" s="1096"/>
      <c r="Z64" s="1096"/>
      <c r="AA64" s="1096"/>
      <c r="AB64" s="1096"/>
      <c r="AC64" s="1096"/>
      <c r="AD64" s="1096"/>
      <c r="AE64" s="1096"/>
      <c r="AF64" s="1096"/>
      <c r="AG64" s="1097"/>
      <c r="AH64" s="1098"/>
      <c r="AI64" s="1098"/>
      <c r="AJ64" s="1098"/>
      <c r="AK64" s="1098"/>
      <c r="AL64" s="1098"/>
      <c r="AM64" s="1098"/>
      <c r="AN64" s="1098"/>
      <c r="AO64" s="1098"/>
      <c r="AP64" s="1098"/>
      <c r="AQ64" s="1098"/>
      <c r="AR64" s="1098"/>
      <c r="AS64" s="1098"/>
      <c r="AT64" s="1098"/>
      <c r="AU64" s="1098"/>
      <c r="AV64" s="1098"/>
      <c r="AW64" s="1098"/>
      <c r="AX64" s="1098"/>
      <c r="AY64" s="1098"/>
      <c r="AZ64" s="1098"/>
      <c r="BA64" s="1098"/>
      <c r="BB64" s="1098"/>
      <c r="BC64" s="1098"/>
      <c r="BD64" s="1098"/>
      <c r="BE64" s="1098"/>
      <c r="BF64" s="1098"/>
      <c r="BG64" s="1098"/>
      <c r="BH64" s="1098"/>
      <c r="BI64" s="1098"/>
      <c r="BJ64" s="1098"/>
      <c r="BK64" s="1098"/>
      <c r="BL64" s="1098"/>
      <c r="BM64" s="1098"/>
      <c r="BN64" s="1098"/>
      <c r="BO64" s="1098"/>
      <c r="BP64" s="1098"/>
      <c r="BQ64" s="1098"/>
      <c r="BR64" s="1098"/>
      <c r="BS64" s="1098"/>
      <c r="BT64" s="1098"/>
      <c r="BU64" s="1098"/>
      <c r="BV64" s="1098"/>
      <c r="BW64" s="1098"/>
      <c r="BX64" s="1098"/>
      <c r="BY64" s="1098"/>
      <c r="BZ64" s="1098"/>
      <c r="CA64" s="1098"/>
      <c r="CB64" s="1098"/>
      <c r="CC64" s="1098"/>
      <c r="CD64" s="1098"/>
      <c r="CE64" s="1098"/>
      <c r="CF64" s="1098"/>
      <c r="CG64" s="1098"/>
      <c r="CH64" s="1098"/>
      <c r="CI64" s="1098"/>
      <c r="CJ64" s="1099"/>
      <c r="CK64" s="90"/>
      <c r="CL64" s="90"/>
      <c r="CM64" s="90"/>
    </row>
    <row r="65" spans="1:91" ht="24" customHeight="1">
      <c r="A65" s="90"/>
      <c r="B65" s="90"/>
      <c r="C65" s="91"/>
      <c r="D65" s="91"/>
      <c r="E65" s="235" t="s">
        <v>210</v>
      </c>
      <c r="F65" s="236"/>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8"/>
      <c r="CK65" s="90"/>
      <c r="CL65" s="90"/>
      <c r="CM65" s="90"/>
    </row>
    <row r="66" spans="1:91" ht="33" customHeight="1">
      <c r="A66" s="90"/>
      <c r="B66" s="90"/>
      <c r="C66" s="91"/>
      <c r="D66" s="91"/>
      <c r="E66" s="1089" t="s">
        <v>5</v>
      </c>
      <c r="F66" s="1090"/>
      <c r="G66" s="1090"/>
      <c r="H66" s="351" t="s">
        <v>211</v>
      </c>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2"/>
      <c r="AG66" s="1089" t="s">
        <v>5</v>
      </c>
      <c r="AH66" s="1090"/>
      <c r="AI66" s="1090"/>
      <c r="AJ66" s="351" t="s">
        <v>212</v>
      </c>
      <c r="AK66" s="351"/>
      <c r="AL66" s="351"/>
      <c r="AM66" s="351"/>
      <c r="AN66" s="351"/>
      <c r="AO66" s="351"/>
      <c r="AP66" s="351"/>
      <c r="AQ66" s="351"/>
      <c r="AR66" s="351"/>
      <c r="AS66" s="351"/>
      <c r="AT66" s="351"/>
      <c r="AU66" s="351"/>
      <c r="AV66" s="351"/>
      <c r="AW66" s="351"/>
      <c r="AX66" s="351"/>
      <c r="AY66" s="351"/>
      <c r="AZ66" s="351"/>
      <c r="BA66" s="351"/>
      <c r="BB66" s="351"/>
      <c r="BC66" s="351"/>
      <c r="BD66" s="352"/>
      <c r="BE66" s="1089" t="s">
        <v>5</v>
      </c>
      <c r="BF66" s="1090"/>
      <c r="BG66" s="1090"/>
      <c r="BH66" s="351" t="s">
        <v>213</v>
      </c>
      <c r="BI66" s="351"/>
      <c r="BJ66" s="351"/>
      <c r="BK66" s="351"/>
      <c r="BL66" s="351"/>
      <c r="BM66" s="351"/>
      <c r="BN66" s="351"/>
      <c r="BO66" s="351"/>
      <c r="BP66" s="1100"/>
      <c r="BQ66" s="1100"/>
      <c r="BR66" s="1100"/>
      <c r="BS66" s="1100"/>
      <c r="BT66" s="1100"/>
      <c r="BU66" s="1100"/>
      <c r="BV66" s="1100"/>
      <c r="BW66" s="1100"/>
      <c r="BX66" s="1100"/>
      <c r="BY66" s="1100"/>
      <c r="BZ66" s="1100"/>
      <c r="CA66" s="1100"/>
      <c r="CB66" s="1100"/>
      <c r="CC66" s="1100"/>
      <c r="CD66" s="1100"/>
      <c r="CE66" s="1100"/>
      <c r="CF66" s="1101" t="s">
        <v>42</v>
      </c>
      <c r="CG66" s="1101"/>
      <c r="CH66" s="1101"/>
      <c r="CI66" s="1101"/>
      <c r="CJ66" s="1102"/>
      <c r="CK66" s="90"/>
      <c r="CL66" s="90"/>
      <c r="CM66" s="90"/>
    </row>
    <row r="67" spans="1:91" ht="32.15" customHeight="1">
      <c r="A67" s="90"/>
      <c r="B67" s="90"/>
      <c r="C67" s="91"/>
      <c r="D67" s="91"/>
      <c r="E67" s="1091" t="s">
        <v>214</v>
      </c>
      <c r="F67" s="1091"/>
      <c r="G67" s="1091"/>
      <c r="H67" s="1091"/>
      <c r="I67" s="1091"/>
      <c r="J67" s="1091"/>
      <c r="K67" s="1091"/>
      <c r="L67" s="1091"/>
      <c r="M67" s="1091"/>
      <c r="N67" s="1091"/>
      <c r="O67" s="1091"/>
      <c r="P67" s="1091"/>
      <c r="Q67" s="1091"/>
      <c r="R67" s="1091"/>
      <c r="S67" s="1091"/>
      <c r="T67" s="1091"/>
      <c r="U67" s="1091"/>
      <c r="V67" s="1091"/>
      <c r="W67" s="1091"/>
      <c r="X67" s="1091"/>
      <c r="Y67" s="1091"/>
      <c r="Z67" s="1091"/>
      <c r="AA67" s="1091"/>
      <c r="AB67" s="1091"/>
      <c r="AC67" s="1091"/>
      <c r="AD67" s="1091"/>
      <c r="AE67" s="1091"/>
      <c r="AF67" s="1091"/>
      <c r="AG67" s="1110"/>
      <c r="AH67" s="1111"/>
      <c r="AI67" s="1111"/>
      <c r="AJ67" s="1111"/>
      <c r="AK67" s="1111"/>
      <c r="AL67" s="1111"/>
      <c r="AM67" s="1111"/>
      <c r="AN67" s="1112"/>
      <c r="AO67" s="1110"/>
      <c r="AP67" s="1111"/>
      <c r="AQ67" s="1111"/>
      <c r="AR67" s="1111"/>
      <c r="AS67" s="1111"/>
      <c r="AT67" s="1111"/>
      <c r="AU67" s="1111"/>
      <c r="AV67" s="1112"/>
      <c r="AW67" s="1110"/>
      <c r="AX67" s="1111"/>
      <c r="AY67" s="1111"/>
      <c r="AZ67" s="1111"/>
      <c r="BA67" s="1111"/>
      <c r="BB67" s="1111"/>
      <c r="BC67" s="1111"/>
      <c r="BD67" s="1112"/>
      <c r="BE67" s="1110"/>
      <c r="BF67" s="1111"/>
      <c r="BG67" s="1111"/>
      <c r="BH67" s="1111"/>
      <c r="BI67" s="1111"/>
      <c r="BJ67" s="1111"/>
      <c r="BK67" s="1111"/>
      <c r="BL67" s="1112"/>
      <c r="BM67" s="1110"/>
      <c r="BN67" s="1111"/>
      <c r="BO67" s="1111"/>
      <c r="BP67" s="1111"/>
      <c r="BQ67" s="1111"/>
      <c r="BR67" s="1111"/>
      <c r="BS67" s="1111"/>
      <c r="BT67" s="1112"/>
      <c r="BU67" s="1110"/>
      <c r="BV67" s="1111"/>
      <c r="BW67" s="1111"/>
      <c r="BX67" s="1111"/>
      <c r="BY67" s="1111"/>
      <c r="BZ67" s="1111"/>
      <c r="CA67" s="1111"/>
      <c r="CB67" s="1112"/>
      <c r="CC67" s="1110"/>
      <c r="CD67" s="1111"/>
      <c r="CE67" s="1111"/>
      <c r="CF67" s="1111"/>
      <c r="CG67" s="1111"/>
      <c r="CH67" s="1111"/>
      <c r="CI67" s="1111"/>
      <c r="CJ67" s="1112"/>
      <c r="CK67" s="90"/>
      <c r="CL67" s="90"/>
      <c r="CM67" s="90"/>
    </row>
    <row r="68" spans="1:91" ht="32.15" customHeight="1">
      <c r="A68" s="90"/>
      <c r="B68" s="90"/>
      <c r="C68" s="91"/>
      <c r="D68" s="91"/>
      <c r="E68" s="1091" t="s">
        <v>215</v>
      </c>
      <c r="F68" s="1091"/>
      <c r="G68" s="1091"/>
      <c r="H68" s="1091"/>
      <c r="I68" s="1091"/>
      <c r="J68" s="1091"/>
      <c r="K68" s="1091"/>
      <c r="L68" s="1091"/>
      <c r="M68" s="1091"/>
      <c r="N68" s="1091"/>
      <c r="O68" s="1091"/>
      <c r="P68" s="1091"/>
      <c r="Q68" s="1091"/>
      <c r="R68" s="1091"/>
      <c r="S68" s="1091"/>
      <c r="T68" s="1091"/>
      <c r="U68" s="1091"/>
      <c r="V68" s="1091"/>
      <c r="W68" s="1091"/>
      <c r="X68" s="1091"/>
      <c r="Y68" s="1091"/>
      <c r="Z68" s="1091"/>
      <c r="AA68" s="1091"/>
      <c r="AB68" s="1091"/>
      <c r="AC68" s="1091"/>
      <c r="AD68" s="1091"/>
      <c r="AE68" s="1091"/>
      <c r="AF68" s="1091"/>
      <c r="AG68" s="1113"/>
      <c r="AH68" s="1114"/>
      <c r="AI68" s="1114"/>
      <c r="AJ68" s="1114"/>
      <c r="AK68" s="1114"/>
      <c r="AL68" s="1114"/>
      <c r="AM68" s="1114"/>
      <c r="AN68" s="1114"/>
      <c r="AO68" s="1114"/>
      <c r="AP68" s="1114"/>
      <c r="AQ68" s="1114"/>
      <c r="AR68" s="1114"/>
      <c r="AS68" s="1114"/>
      <c r="AT68" s="1114"/>
      <c r="AU68" s="1114"/>
      <c r="AV68" s="1114"/>
      <c r="AW68" s="1114"/>
      <c r="AX68" s="1114"/>
      <c r="AY68" s="1114"/>
      <c r="AZ68" s="1114"/>
      <c r="BA68" s="1114"/>
      <c r="BB68" s="1114"/>
      <c r="BC68" s="1114"/>
      <c r="BD68" s="1114"/>
      <c r="BE68" s="1114"/>
      <c r="BF68" s="1114"/>
      <c r="BG68" s="1114"/>
      <c r="BH68" s="1114"/>
      <c r="BI68" s="1114"/>
      <c r="BJ68" s="1114"/>
      <c r="BK68" s="1114"/>
      <c r="BL68" s="1114"/>
      <c r="BM68" s="1114"/>
      <c r="BN68" s="1114"/>
      <c r="BO68" s="1114"/>
      <c r="BP68" s="1114"/>
      <c r="BQ68" s="1114"/>
      <c r="BR68" s="1114"/>
      <c r="BS68" s="1114"/>
      <c r="BT68" s="1114"/>
      <c r="BU68" s="1114"/>
      <c r="BV68" s="1114"/>
      <c r="BW68" s="1114"/>
      <c r="BX68" s="1114"/>
      <c r="BY68" s="1114"/>
      <c r="BZ68" s="1114"/>
      <c r="CA68" s="1114"/>
      <c r="CB68" s="1114"/>
      <c r="CC68" s="1114"/>
      <c r="CD68" s="1114"/>
      <c r="CE68" s="1114"/>
      <c r="CF68" s="1114"/>
      <c r="CG68" s="1114"/>
      <c r="CH68" s="1114"/>
      <c r="CI68" s="1114"/>
      <c r="CJ68" s="1115"/>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TaDejVIEzt5zMSdRS/Zg7l12xa+VsYRWFdl4+aBCct4FCNBdvnZ1/h4InCYiuLpw6jjpqgRtvKLccSvxZoCE1w==" saltValue="SV2DD24hFt6y2+LfkB+XtQ=="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3"/>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list" imeMode="disabled" allowBlank="1" showInputMessage="1" showErrorMessage="1" sqref="CH5:CL5" xr:uid="{12FED494-4D48-4F6B-9B50-47FB86FC795E}">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list" allowBlank="1" showInputMessage="1" showErrorMessage="1" sqref="BV5:BX5" xr:uid="{A57203CB-B3C3-4159-88D3-FA50C0983D81}">
      <formula1>"3,4,5,6,7,8,9,10,11"</formula1>
    </dataValidation>
    <dataValidation type="list" imeMode="disabled" allowBlank="1" showInputMessage="1" showErrorMessage="1" prompt="事業完了日以降の日付を記入してください。_x000a_※事業完了日以前の日付は不可" sqref="CA5:CE5" xr:uid="{B0962C8C-E8F0-4A36-8D57-D5E9FCDA9F14}">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2021-10-27T01:07:49Z</cp:lastPrinted>
  <dcterms:created xsi:type="dcterms:W3CDTF">2012-05-11T02:23:08Z</dcterms:created>
  <dcterms:modified xsi:type="dcterms:W3CDTF">2023-01-26T05:56:52Z</dcterms:modified>
</cp:coreProperties>
</file>