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6254A60E-0A96-47AF-99DC-4A06DAC372DE}" xr6:coauthVersionLast="47" xr6:coauthVersionMax="47" xr10:uidLastSave="{00000000-0000-0000-0000-000000000000}"/>
  <bookViews>
    <workbookView xWindow="-2904"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設備】" sheetId="95" r:id="rId7"/>
    <sheet name="誓約書" sheetId="91" state="hidden" r:id="rId8"/>
    <sheet name="定型様式2｜明細書【窓】_ひな形" sheetId="97" state="hidden" r:id="rId9"/>
    <sheet name="定型様式2｜明細書【ガラス】ひな形" sheetId="96" state="hidden" r:id="rId10"/>
    <sheet name="串刺用【末尾】" sheetId="99" state="hidden" r:id="rId11"/>
  </sheets>
  <definedNames>
    <definedName name="_xlnm.Print_Area" localSheetId="7">誓約書!$A$1:$BB$74</definedName>
    <definedName name="_xlnm.Print_Area" localSheetId="2">'定型様式1｜総括表'!$A$1:$BD$47</definedName>
    <definedName name="_xlnm.Print_Area" localSheetId="3">'定型様式2｜明細書【ガラス】'!$A$1:$BC$68</definedName>
    <definedName name="_xlnm.Print_Area" localSheetId="9">'定型様式2｜明細書【ガラス】ひな形'!$A$1:$BC$68</definedName>
    <definedName name="_xlnm.Print_Area" localSheetId="6">'定型様式2｜明細書【設備】'!$A$1:$BC$20</definedName>
    <definedName name="_xlnm.Print_Area" localSheetId="4">'定型様式2｜明細書【窓】'!$A$1:$BC$63</definedName>
    <definedName name="_xlnm.Print_Area" localSheetId="8">'定型様式2｜明細書【窓】_ひな形'!$A$1:$BC$63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 i="95" l="1"/>
  <c r="AV2" i="95"/>
  <c r="AV1" i="90"/>
  <c r="AV2" i="90"/>
  <c r="AV1" i="81"/>
  <c r="AV2" i="81"/>
  <c r="AV2" i="89"/>
  <c r="AV1" i="89"/>
  <c r="AW1" i="73" l="1"/>
  <c r="AW2" i="73"/>
  <c r="BH17" i="88"/>
  <c r="AW56" i="97"/>
  <c r="AT55" i="97"/>
  <c r="AZ55" i="97" s="1"/>
  <c r="AK55" i="97"/>
  <c r="AT54" i="97"/>
  <c r="AZ54" i="97" s="1"/>
  <c r="AK54" i="97"/>
  <c r="AT53" i="97"/>
  <c r="AZ53" i="97" s="1"/>
  <c r="AK53" i="97"/>
  <c r="AT52" i="97"/>
  <c r="AZ52" i="97" s="1"/>
  <c r="AK52" i="97"/>
  <c r="AT51" i="97"/>
  <c r="AZ51" i="97" s="1"/>
  <c r="AK51" i="97"/>
  <c r="AT50" i="97"/>
  <c r="AZ50" i="97" s="1"/>
  <c r="AK50" i="97"/>
  <c r="AT49" i="97"/>
  <c r="AZ49" i="97" s="1"/>
  <c r="AK49" i="97"/>
  <c r="AT48" i="97"/>
  <c r="AZ48" i="97" s="1"/>
  <c r="AK48" i="97"/>
  <c r="AT47" i="97"/>
  <c r="AZ47" i="97" s="1"/>
  <c r="AK47" i="97"/>
  <c r="AT46" i="97"/>
  <c r="AZ46" i="97" s="1"/>
  <c r="AK46" i="97"/>
  <c r="AT45" i="97"/>
  <c r="AZ45" i="97" s="1"/>
  <c r="AK45" i="97"/>
  <c r="AT44" i="97"/>
  <c r="AZ44" i="97" s="1"/>
  <c r="AK44" i="97"/>
  <c r="Q35" i="97" s="1"/>
  <c r="AT43" i="97"/>
  <c r="AZ43" i="97" s="1"/>
  <c r="AK43" i="97"/>
  <c r="AT42" i="97"/>
  <c r="AZ42" i="97" s="1"/>
  <c r="AK42" i="97"/>
  <c r="AT41" i="97"/>
  <c r="AZ41" i="97" s="1"/>
  <c r="AK41" i="97"/>
  <c r="AW31" i="97"/>
  <c r="AT30" i="97"/>
  <c r="AZ30" i="97" s="1"/>
  <c r="AK30" i="97"/>
  <c r="AT29" i="97"/>
  <c r="AZ29" i="97" s="1"/>
  <c r="AK29" i="97"/>
  <c r="AT28" i="97"/>
  <c r="AZ28" i="97" s="1"/>
  <c r="AK28" i="97"/>
  <c r="AT27" i="97"/>
  <c r="AZ27" i="97" s="1"/>
  <c r="AK27" i="97"/>
  <c r="AT26" i="97"/>
  <c r="AZ26" i="97" s="1"/>
  <c r="AK26" i="97"/>
  <c r="AT25" i="97"/>
  <c r="AZ25" i="97" s="1"/>
  <c r="AK25" i="97"/>
  <c r="AT24" i="97"/>
  <c r="AZ24" i="97" s="1"/>
  <c r="AK24" i="97"/>
  <c r="AT23" i="97"/>
  <c r="AZ23" i="97" s="1"/>
  <c r="AK23" i="97"/>
  <c r="AT22" i="97"/>
  <c r="AZ22" i="97" s="1"/>
  <c r="AK22" i="97"/>
  <c r="AT21" i="97"/>
  <c r="AZ21" i="97" s="1"/>
  <c r="AK21" i="97"/>
  <c r="AT20" i="97"/>
  <c r="AZ20" i="97" s="1"/>
  <c r="AK20" i="97"/>
  <c r="AT19" i="97"/>
  <c r="AZ19" i="97" s="1"/>
  <c r="AK19" i="97"/>
  <c r="AT18" i="97"/>
  <c r="AZ18" i="97" s="1"/>
  <c r="AK18" i="97"/>
  <c r="AT17" i="97"/>
  <c r="AZ17" i="97" s="1"/>
  <c r="AK17" i="97"/>
  <c r="AT16" i="97"/>
  <c r="AZ16" i="97" s="1"/>
  <c r="AK16" i="97"/>
  <c r="Q10" i="97"/>
  <c r="BC2" i="97"/>
  <c r="AV2" i="97"/>
  <c r="AW1" i="97"/>
  <c r="AV1" i="97"/>
  <c r="AW56" i="96"/>
  <c r="AT55" i="96"/>
  <c r="AZ55" i="96" s="1"/>
  <c r="AK55" i="96"/>
  <c r="AT54" i="96"/>
  <c r="AZ54" i="96" s="1"/>
  <c r="AK54" i="96"/>
  <c r="AT53" i="96"/>
  <c r="AZ53" i="96" s="1"/>
  <c r="AK53" i="96"/>
  <c r="AT52" i="96"/>
  <c r="AZ52" i="96" s="1"/>
  <c r="AK52" i="96"/>
  <c r="AT51" i="96"/>
  <c r="AZ51" i="96" s="1"/>
  <c r="AK51" i="96"/>
  <c r="AT50" i="96"/>
  <c r="AZ50" i="96" s="1"/>
  <c r="AK50" i="96"/>
  <c r="AT49" i="96"/>
  <c r="AZ49" i="96" s="1"/>
  <c r="AK49" i="96"/>
  <c r="AT48" i="96"/>
  <c r="AZ48" i="96" s="1"/>
  <c r="AK48" i="96"/>
  <c r="AT47" i="96"/>
  <c r="AZ47" i="96" s="1"/>
  <c r="AK47" i="96"/>
  <c r="AT46" i="96"/>
  <c r="AZ46" i="96" s="1"/>
  <c r="AK46" i="96"/>
  <c r="AT45" i="96"/>
  <c r="AZ45" i="96" s="1"/>
  <c r="AK45" i="96"/>
  <c r="AT44" i="96"/>
  <c r="AZ44" i="96" s="1"/>
  <c r="AK44" i="96"/>
  <c r="AT43" i="96"/>
  <c r="AZ43" i="96" s="1"/>
  <c r="AK43" i="96"/>
  <c r="AT42" i="96"/>
  <c r="AZ42" i="96" s="1"/>
  <c r="AK42" i="96"/>
  <c r="Q35" i="96" s="1"/>
  <c r="AT41" i="96"/>
  <c r="AZ41" i="96" s="1"/>
  <c r="AK41" i="96"/>
  <c r="AW31" i="96"/>
  <c r="AT30" i="96"/>
  <c r="AZ30" i="96" s="1"/>
  <c r="AK30" i="96"/>
  <c r="AT29" i="96"/>
  <c r="AZ29" i="96" s="1"/>
  <c r="AK29" i="96"/>
  <c r="AT28" i="96"/>
  <c r="AZ28" i="96" s="1"/>
  <c r="AK28" i="96"/>
  <c r="AT27" i="96"/>
  <c r="AZ27" i="96" s="1"/>
  <c r="AK27" i="96"/>
  <c r="AT26" i="96"/>
  <c r="AZ26" i="96" s="1"/>
  <c r="AK26" i="96"/>
  <c r="AT25" i="96"/>
  <c r="AZ25" i="96" s="1"/>
  <c r="AK25" i="96"/>
  <c r="AT24" i="96"/>
  <c r="AZ24" i="96" s="1"/>
  <c r="AK24" i="96"/>
  <c r="AT23" i="96"/>
  <c r="AZ23" i="96" s="1"/>
  <c r="AK23" i="96"/>
  <c r="AT22" i="96"/>
  <c r="AZ22" i="96" s="1"/>
  <c r="AK22" i="96"/>
  <c r="AT21" i="96"/>
  <c r="AZ21" i="96" s="1"/>
  <c r="AK21" i="96"/>
  <c r="AT20" i="96"/>
  <c r="AZ20" i="96" s="1"/>
  <c r="AK20" i="96"/>
  <c r="AT19" i="96"/>
  <c r="AZ19" i="96" s="1"/>
  <c r="AK19" i="96"/>
  <c r="AT18" i="96"/>
  <c r="AZ18" i="96" s="1"/>
  <c r="AK18" i="96"/>
  <c r="AT17" i="96"/>
  <c r="AZ17" i="96" s="1"/>
  <c r="AK17" i="96"/>
  <c r="Q10" i="96" s="1"/>
  <c r="AT16" i="96"/>
  <c r="AZ16" i="96" s="1"/>
  <c r="AK16" i="96"/>
  <c r="BC2" i="96"/>
  <c r="AV2" i="96"/>
  <c r="AW1" i="96"/>
  <c r="AV1" i="96"/>
  <c r="AZ31" i="97" l="1"/>
  <c r="I61" i="97" s="1"/>
  <c r="Z61" i="97" s="1"/>
  <c r="AO61" i="97" s="1"/>
  <c r="AZ31" i="96"/>
  <c r="I65" i="96" s="1"/>
  <c r="Z65" i="96" s="1"/>
  <c r="AZ56" i="96"/>
  <c r="AZ56" i="97"/>
  <c r="I62" i="97" s="1"/>
  <c r="Z62" i="97" s="1"/>
  <c r="AO62" i="97" s="1"/>
  <c r="AO63" i="97" s="1"/>
  <c r="I64" i="96" l="1"/>
  <c r="Z64" i="96" s="1"/>
  <c r="AO64" i="96" s="1"/>
  <c r="I66" i="96"/>
  <c r="Z66" i="96" s="1"/>
  <c r="I67" i="96"/>
  <c r="Z67" i="96" s="1"/>
  <c r="AO66" i="96" l="1"/>
  <c r="AO68" i="96"/>
  <c r="AT16" i="95" l="1"/>
  <c r="AB20" i="95" s="1"/>
  <c r="AO20" i="95" s="1"/>
  <c r="A153" i="95" s="1"/>
  <c r="V42" i="73" s="1"/>
  <c r="V43" i="73" s="1"/>
  <c r="BC2" i="95"/>
  <c r="AW1" i="95"/>
  <c r="CA3" i="88" l="1"/>
  <c r="BY45" i="88"/>
  <c r="BX46" i="88"/>
  <c r="BX45" i="88"/>
  <c r="BY46" i="88" l="1"/>
  <c r="AW2" i="96"/>
  <c r="AW2" i="97"/>
  <c r="AW2" i="95"/>
  <c r="AW2" i="90"/>
  <c r="AW1" i="90"/>
  <c r="AW2" i="81"/>
  <c r="AW1" i="81"/>
  <c r="AW2" i="89"/>
  <c r="AW1" i="89"/>
  <c r="BC2" i="89"/>
  <c r="AX2" i="73"/>
  <c r="AX1" i="73"/>
  <c r="L50" i="88" l="1"/>
  <c r="BC2" i="90" l="1"/>
  <c r="BC2" i="8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G40" i="90" s="1"/>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39" i="90" l="1"/>
  <c r="T39" i="90" s="1"/>
  <c r="M8" i="90"/>
  <c r="G42" i="90"/>
  <c r="K42" i="90" s="1"/>
  <c r="G45" i="90"/>
  <c r="K45" i="90" s="1"/>
  <c r="AA45" i="90" s="1"/>
  <c r="G44" i="90"/>
  <c r="K44" i="90" s="1"/>
  <c r="AA44" i="90" s="1"/>
  <c r="G47" i="90"/>
  <c r="K47" i="90" s="1"/>
  <c r="AA47" i="90" s="1"/>
  <c r="G43" i="90"/>
  <c r="K43" i="90" s="1"/>
  <c r="G46" i="90"/>
  <c r="K46" i="90" s="1"/>
  <c r="AA46" i="90" s="1"/>
  <c r="K40" i="90"/>
  <c r="AZ56" i="89"/>
  <c r="AW24" i="90"/>
  <c r="AW22" i="90"/>
  <c r="AW20" i="90"/>
  <c r="AW18" i="90"/>
  <c r="AW10" i="90"/>
  <c r="AZ31" i="89"/>
  <c r="AZ31" i="81"/>
  <c r="I61" i="81" s="1"/>
  <c r="Z61" i="81" s="1"/>
  <c r="AO61" i="81" s="1"/>
  <c r="AZ56" i="81"/>
  <c r="I62" i="81" s="1"/>
  <c r="Z62" i="81" s="1"/>
  <c r="AO62" i="81" s="1"/>
  <c r="T45" i="90"/>
  <c r="G41" i="90"/>
  <c r="K41" i="90" s="1"/>
  <c r="T42" i="90" l="1"/>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29" i="73" l="1"/>
  <c r="V30" i="73" s="1"/>
  <c r="V31" i="73" s="1"/>
  <c r="V44" i="73" l="1"/>
  <c r="V47"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8EA2987-54B2-4990-88CF-EA22E91EA27B}">
      <text>
        <r>
          <rPr>
            <sz val="16"/>
            <color indexed="81"/>
            <rFont val="MS P ゴシック"/>
            <family val="3"/>
            <charset val="128"/>
          </rPr>
          <t>使用する製品の中空層の厚さを必ず確認の上、チェックをしてください。</t>
        </r>
      </text>
    </comment>
    <comment ref="AM37" authorId="0" shapeId="0" xr:uid="{D5C858C3-EBB7-4B66-BE8D-D67C15F9AE03}">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C95166A-FD95-4CE7-8114-4F8F2757DDAB}">
      <text>
        <r>
          <rPr>
            <sz val="16"/>
            <color indexed="81"/>
            <rFont val="MS P ゴシック"/>
            <family val="3"/>
            <charset val="128"/>
          </rPr>
          <t>使用する製品の中空層の厚さを必ず確認の上、チェックをしてください。</t>
        </r>
      </text>
    </comment>
    <comment ref="AM37" authorId="0" shapeId="0" xr:uid="{54FCD1DD-FDA1-4537-AAB9-58F7FDE3ADC3}">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<sst xmlns="http://schemas.openxmlformats.org/spreadsheetml/2006/main" count="838" uniqueCount="293">
  <si>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</si>
  <si>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</si>
  <si>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</si>
  <si>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</si>
  <si>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</si>
  <si>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</si>
  <si>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</si>
  <si>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</si>
  <si>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</si>
  <si>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</si>
  <si>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</si>
  <si>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</si>
  <si>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</si>
  <si>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</si>
  <si>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</si>
  <si>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</si>
  <si>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</si>
  <si>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</si>
  <si>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</si>
  <si>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</si>
  <si>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</si>
  <si>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</si>
  <si>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</si>
  <si>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</si>
  <si>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</si>
  <si>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</si>
  <si>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</si>
  <si>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</si>
  <si>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</si>
  <si>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</si>
  <si>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</si>
  <si>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</si>
  <si>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</si>
  <si>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</si>
  <si>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</si>
  <si>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</si>
  <si>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</si>
  <si>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</si>
  <si>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</si>
  <si>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</si>
  <si>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</si>
  <si>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</si>
  <si>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</si>
  <si>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</si>
  <si>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</si>
  <si>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</si>
  <si>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</si>
  <si>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</si>
  <si>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</si>
  <si>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</si>
  <si>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</si>
  <si>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</si>
  <si>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</si>
  <si>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</si>
  <si>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</si>
  <si>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</si>
  <si>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</si>
  <si>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</si>
  <si>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</si>
  <si>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</si>
  <si>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</si>
  <si>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</si>
  <si>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</si>
  <si>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</si>
  <si>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</si>
  <si>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</si>
  <si>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</si>
  <si>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</si>
  <si>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</si>
  <si>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</si>
  <si>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</si>
  <si>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</si>
  <si>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</si>
  <si>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</si>
  <si>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</si>
  <si>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</si>
  <si>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</si>
  <si>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</si>
  <si>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</si>
  <si>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</si>
  <si>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</si>
  <si>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</si>
  <si>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</si>
  <si>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</si>
  <si>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</si>
  <si>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</si>
  <si>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</si>
  <si>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</si>
  <si>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</si>
  <si>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</si>
  <si>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</si>
  <si>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</si>
  <si>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</si>
  <si>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</si>
  <si>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</si>
  <si>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</si>
  <si>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</si>
  <si>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</si>
  <si>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</si>
  <si>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</si>
  <si>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</si>
  <si>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</si>
  <si>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</si>
  <si>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</si>
  <si>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</si>
  <si>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</si>
  <si>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</si>
  <si>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</si>
  <si>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</si>
  <si>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</si>
  <si>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</si>
  <si>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</si>
  <si>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</si>
  <si>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</si>
  <si>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</si>
  <si>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</si>
  <si>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</si>
  <si>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</si>
  <si>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</si>
  <si>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</si>
  <si>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</si>
  <si>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</si>
  <si>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</si>
  <si>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</si>
  <si>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</si>
  <si>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</si>
  <si>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</si>
  <si>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</si>
  <si>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</si>
  <si>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</si>
  <si>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</si>
  <si>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</si>
  <si>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</si>
  <si>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</si>
  <si>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</si>
  <si>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</si>
  <si>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</si>
  <si>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</si>
  <si>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</si>
  <si>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</si>
  <si>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</si>
  <si>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</si>
  <si>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</si>
  <si>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</si>
  <si>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</si>
  <si>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</si>
  <si>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</si>
  <si>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</si>
  <si>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</si>
  <si>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</si>
  <si>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</si>
  <si>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</si>
  <si>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</si>
  <si>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</si>
  <si>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</si>
  <si>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</si>
  <si>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</si>
  <si>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</si>
  <si>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</si>
  <si>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</si>
  <si>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</si>
  <si>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</si>
  <si>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</si>
  <si>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</si>
  <si>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</si>
  <si>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</si>
  <si>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</si>
  <si>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</si>
  <si>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</si>
  <si>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</si>
  <si>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</si>
  <si>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</si>
  <si>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</si>
  <si>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</si>
  <si>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</si>
  <si>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</si>
  <si>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</si>
  <si>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</si>
  <si>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</si>
  <si>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</si>
  <si>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</si>
  <si>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</si>
  <si>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</si>
  <si>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</si>
  <si>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</si>
  <si>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</si>
  <si>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</si>
  <si>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</si>
  <si>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</si>
  <si>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3"/>
  </si>
  <si>
    <t>申請内容の変更及び取下げ</t>
    <rPh sb="0" eb="2">
      <t>シンセイ</t>
    </rPh>
    <rPh sb="2" eb="4">
      <t>ナイヨウ</t>
    </rPh>
    <rPh sb="5" eb="7">
      <t>ヘンコウ</t>
    </rPh>
    <rPh sb="7" eb="8">
      <t>オヨ</t>
    </rPh>
    <rPh sb="9" eb="11">
      <t>トリサ</t>
    </rPh>
    <phoneticPr fontId="2"/>
  </si>
  <si>
    <t>９.</t>
    <phoneticPr fontId="63"/>
  </si>
  <si>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</si>
  <si>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</si>
  <si>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3"/>
  </si>
  <si>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</si>
  <si>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</si>
  <si>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</si>
  <si>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</si>
  <si>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</si>
  <si>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</si>
  <si>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63"/>
  </si>
  <si>
    <t>役　職　名
代表者氏名</t>
    <rPh sb="0" eb="1">
      <t>ヤク</t>
    </rPh>
    <rPh sb="2" eb="3">
      <t>ショク</t>
    </rPh>
    <rPh sb="4" eb="5">
      <t>ナ</t>
    </rPh>
    <rPh sb="6" eb="8">
      <t>ダイヒョウ</t>
    </rPh>
    <rPh sb="8" eb="9">
      <t>シャ</t>
    </rPh>
    <rPh sb="9" eb="11">
      <t>シメイ</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</si>
  <si>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</si>
  <si>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</si>
  <si>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</si>
  <si>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</si>
  <si>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</si>
  <si>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</si>
  <si>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</si>
  <si>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</si>
  <si>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</si>
  <si>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</si>
  <si>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</si>
  <si>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</si>
  <si>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</si>
  <si>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（自署）</t>
    <rPh sb="1" eb="3">
      <t>ジショ</t>
    </rPh>
    <phoneticPr fontId="63"/>
  </si>
  <si>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</si>
  <si>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</si>
  <si>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</si>
  <si>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</si>
  <si>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</si>
  <si>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</si>
  <si>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</si>
  <si>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</si>
  <si>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</si>
  <si>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</si>
  <si>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</si>
  <si>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</si>
  <si>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</si>
  <si>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</si>
  <si>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</si>
  <si>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</si>
  <si>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財団掲載型番</t>
    <rPh sb="0" eb="2">
      <t>ザイダン</t>
    </rPh>
    <rPh sb="2" eb="4">
      <t>ケイサイ</t>
    </rPh>
    <rPh sb="4" eb="6">
      <t>カタバン</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</si>
  <si>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</si>
  <si>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</si>
  <si>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【個別】定型様式２</t>
  </si>
  <si>
    <t>【個別】定型様式2</t>
  </si>
  <si>
    <t>令和２年度（補正予算）　二酸化炭素排出抑制対策事業費等補助金
（既存住宅における断熱リフォーム支援事業）
誓約書</t>
    <rPh sb="0" eb="2">
      <t>レイワ</t>
    </rPh>
    <rPh sb="6" eb="8">
      <t>ホセイヨサン</t>
    </rPh>
    <phoneticPr fontId="2"/>
  </si>
  <si>
    <t>公益財団法人　北海道環境財団</t>
    <phoneticPr fontId="6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</si>
  <si>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rPh sb="21" eb="23">
      <t>ザイダン</t>
    </rPh>
    <phoneticPr fontId="2"/>
  </si>
  <si>
    <t>上記を誓約し、申請内容に間違いがないことを確認した上で署名します。</t>
    <rPh sb="3" eb="5">
      <t>セイヤク</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</si>
  <si>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3" eb="25">
      <t>ザイダン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5" eb="87">
      <t>ザイダン</t>
    </rPh>
    <rPh sb="88" eb="90">
      <t>レンラク</t>
    </rPh>
    <rPh sb="95" eb="97">
      <t>ショウチ</t>
    </rPh>
    <phoneticPr fontId="2"/>
  </si>
  <si>
    <t>財団は、国との協議に基づき、本事業を終了、又はその制度内容の変更を行うことができることを承知している。</t>
    <rPh sb="0" eb="2">
      <t>ザイダン</t>
    </rPh>
    <rPh sb="30" eb="32">
      <t>ヘンコウ</t>
    </rPh>
    <rPh sb="33" eb="34">
      <t>オコナ</t>
    </rPh>
    <rPh sb="44" eb="46">
      <t>ショウチ</t>
    </rPh>
    <phoneticPr fontId="2"/>
  </si>
  <si>
    <t>財団は、申請者、手続代行者、施工会社等の間で生じる問題に関して関与しないことを了承している。
また、区分所有者全員で構成される団体等の内部で生じる問題についても同様とする。</t>
    <rPh sb="0" eb="2">
      <t>ザイダン</t>
    </rPh>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</si>
  <si>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17" eb="19">
      <t>ザイダン</t>
    </rPh>
    <rPh sb="20" eb="22">
      <t>レンラク</t>
    </rPh>
    <rPh sb="22" eb="23">
      <t>オヨ</t>
    </rPh>
    <rPh sb="24" eb="26">
      <t>ショルイ</t>
    </rPh>
    <rPh sb="27" eb="29">
      <t>シュウセイ</t>
    </rPh>
    <rPh sb="30" eb="31">
      <t>オコタ</t>
    </rPh>
    <rPh sb="47" eb="48">
      <t>ショウ</t>
    </rPh>
    <rPh sb="49" eb="51">
      <t>シンサ</t>
    </rPh>
    <rPh sb="52" eb="54">
      <t>ケイゾク</t>
    </rPh>
    <rPh sb="59" eb="61">
      <t>ザイダン</t>
    </rPh>
    <rPh sb="78" eb="80">
      <t>バアイ</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</si>
  <si>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6" eb="28">
      <t>ザイダン</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rPh sb="126" eb="128">
      <t>ザイダン</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</si>
  <si>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0" eb="2">
      <t>ザイダン</t>
    </rPh>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rPh sb="68" eb="70">
      <t>ザイダン</t>
    </rPh>
    <rPh sb="105" eb="107">
      <t>ザイダン</t>
    </rPh>
    <phoneticPr fontId="2"/>
  </si>
  <si>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58" eb="60">
      <t>ザイダン</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</si>
  <si>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　理　事　長　　　小林　三樹　殿</t>
    <phoneticPr fontId="6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</si>
  <si>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</si>
  <si>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・明細書にある＜補助対象経費の算出＞を基に、設備の申請額を下表に記入すること。</t>
  </si>
  <si>
    <t>【設備】</t>
  </si>
  <si>
    <t>補助申請額</t>
    <phoneticPr fontId="24"/>
  </si>
  <si>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</si>
  <si>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</si>
  <si>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</si>
  <si>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</si>
  <si>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</si>
  <si>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</si>
  <si>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</si>
  <si>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</si>
  <si>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</si>
  <si>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</si>
  <si>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</si>
  <si>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</si>
  <si>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</si>
  <si>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</si>
  <si>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</si>
  <si>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</si>
  <si>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設備の補助申請額の合計（F）　</t>
    <phoneticPr fontId="24"/>
  </si>
  <si>
    <r>
      <rPr>
        <b/>
        <sz val="18"/>
        <rFont val="ＭＳ Ｐゴシック"/>
        <family val="3"/>
        <charset val="128"/>
      </rPr>
      <t>設備の適用補助算定額</t>
    </r>
    <r>
      <rPr>
        <sz val="18"/>
        <rFont val="ＭＳ Ｐゴシック"/>
        <family val="3"/>
        <charset val="128"/>
      </rPr>
      <t>（G）
　　※（C）又は（F）のいずれか低い金額</t>
    </r>
    <phoneticPr fontId="2"/>
  </si>
  <si>
    <t>補助金交付申請額（E)　［（C)＋（G)］</t>
    <rPh sb="0" eb="3">
      <t>ホジョキン</t>
    </rPh>
    <rPh sb="3" eb="5">
      <t>コウフ</t>
    </rPh>
    <rPh sb="5" eb="7">
      <t>シンセイ</t>
    </rPh>
    <rPh sb="7" eb="8">
      <t>ガク</t>
    </rPh>
    <phoneticPr fontId="2"/>
  </si>
  <si>
    <t>明細書　【設備】</t>
    <rPh sb="0" eb="2">
      <t>メイサイ</t>
    </rPh>
    <rPh sb="2" eb="3">
      <t>ショ</t>
    </rPh>
    <rPh sb="5" eb="7">
      <t>セツビ</t>
    </rPh>
    <phoneticPr fontId="2"/>
  </si>
  <si>
    <t>登録番号</t>
    <rPh sb="0" eb="2">
      <t>トウロク</t>
    </rPh>
    <rPh sb="2" eb="4">
      <t>バンゴウ</t>
    </rPh>
    <phoneticPr fontId="2"/>
  </si>
  <si>
    <t>※吹込・吹付を申請する場合は、以下に財団に登録された指定施工業者情報を記入すること。</t>
    <rPh sb="1" eb="3">
      <t>フキコ</t>
    </rPh>
    <rPh sb="4" eb="5">
      <t>フ</t>
    </rPh>
    <rPh sb="5" eb="6">
      <t>ツ</t>
    </rPh>
    <rPh sb="7" eb="9">
      <t>シンセイ</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</si>
  <si>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</si>
  <si>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</si>
  <si>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</si>
  <si>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6">
      <t>ソウアツ</t>
    </rPh>
    <rPh sb="48" eb="49">
      <t>ミ</t>
    </rPh>
    <phoneticPr fontId="2"/>
  </si>
  <si>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6">
      <t>ソウアツ</t>
    </rPh>
    <rPh sb="48" eb="49">
      <t>ミ</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</si>
  <si>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</si>
  <si>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</si>
  <si>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</si>
  <si>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</si>
  <si>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</si>
  <si>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</si>
  <si>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</si>
  <si>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</si>
  <si>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</si>
  <si>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</si>
  <si>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</si>
  <si>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氏名等</t>
    <rPh sb="0" eb="2">
      <t>シメイ</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</si>
</sst>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 numFmtId="184" formatCode=";;;"/>
  </numFmts>
  <fonts count="9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8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8"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cellStyleXfs>
  <cellXfs count="1550">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78"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79"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8"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86" fillId="2" borderId="154" xfId="0" applyFont="1" applyFill="1" applyBorder="1" applyAlignment="1" applyProtection="1">
      <alignment vertical="center" wrapText="1"/>
      <protection hidden="1"/>
    </xf>
    <xf numFmtId="0" fontId="86" fillId="2" borderId="20" xfId="0" applyFont="1" applyFill="1" applyBorder="1" applyAlignment="1" applyProtection="1">
      <alignment vertical="center" wrapText="1"/>
      <protection hidden="1"/>
    </xf>
    <xf numFmtId="0" fontId="87"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4"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12"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60"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3" fontId="0" fillId="8" borderId="0" xfId="0" applyNumberFormat="1" applyFill="1">
      <alignment vertical="center"/>
    </xf>
    <xf numFmtId="0" fontId="36" fillId="8" borderId="0" xfId="74" applyFont="1" applyFill="1" applyBorder="1" applyAlignment="1" applyProtection="1">
      <alignment vertical="center" wrapText="1"/>
      <protection hidden="1"/>
    </xf>
    <xf numFmtId="0" fontId="36" fillId="8" borderId="0" xfId="74" applyFont="1" applyFill="1" applyAlignment="1" applyProtection="1">
      <alignment vertical="center"/>
      <protection hidden="1"/>
    </xf>
    <xf numFmtId="0" fontId="36" fillId="8" borderId="0" xfId="74" applyFont="1" applyFill="1" applyBorder="1" applyAlignment="1" applyProtection="1">
      <alignment vertical="center" wrapText="1"/>
    </xf>
    <xf numFmtId="0" fontId="64" fillId="8" borderId="0" xfId="74" applyFont="1" applyFill="1" applyAlignment="1" applyProtection="1">
      <alignment vertical="center"/>
    </xf>
    <xf numFmtId="0" fontId="38" fillId="8" borderId="0" xfId="74" applyFont="1" applyFill="1" applyBorder="1" applyAlignment="1" applyProtection="1">
      <alignment vertical="center"/>
      <protection hidden="1"/>
    </xf>
    <xf numFmtId="0" fontId="36" fillId="8" borderId="0" xfId="74" applyFont="1" applyFill="1" applyBorder="1" applyAlignment="1" applyProtection="1">
      <alignment vertical="center"/>
      <protection hidden="1"/>
    </xf>
    <xf numFmtId="0" fontId="36" fillId="8" borderId="0" xfId="74" applyFont="1" applyFill="1" applyBorder="1" applyAlignment="1" applyProtection="1">
      <alignment horizontal="center" vertical="center"/>
      <protection hidden="1"/>
    </xf>
    <xf numFmtId="38" fontId="36" fillId="8" borderId="0" xfId="75" applyFont="1" applyFill="1" applyBorder="1" applyAlignment="1" applyProtection="1">
      <alignment vertical="center"/>
      <protection hidden="1"/>
    </xf>
    <xf numFmtId="0" fontId="34" fillId="8" borderId="0" xfId="74" applyFont="1" applyFill="1" applyAlignment="1" applyProtection="1">
      <alignment vertical="center"/>
      <protection hidden="1"/>
    </xf>
    <xf numFmtId="49" fontId="36" fillId="8" borderId="0" xfId="74" applyNumberFormat="1" applyFont="1" applyFill="1" applyAlignment="1" applyProtection="1">
      <alignment vertical="center"/>
      <protection hidden="1"/>
    </xf>
    <xf numFmtId="0" fontId="34" fillId="8" borderId="0" xfId="74" applyFont="1" applyFill="1" applyAlignment="1" applyProtection="1">
      <alignment vertical="center"/>
    </xf>
    <xf numFmtId="0" fontId="34" fillId="8" borderId="0" xfId="74" applyFont="1" applyFill="1" applyAlignment="1" applyProtection="1">
      <alignment horizontal="center" vertical="center"/>
      <protection hidden="1"/>
    </xf>
    <xf numFmtId="38" fontId="34" fillId="8" borderId="0" xfId="75" applyFont="1" applyFill="1" applyAlignment="1" applyProtection="1">
      <alignment vertical="center"/>
      <protection hidden="1"/>
    </xf>
    <xf numFmtId="0" fontId="64" fillId="8" borderId="0" xfId="74" applyFont="1" applyFill="1" applyAlignment="1" applyProtection="1">
      <alignment vertical="center"/>
      <protection hidden="1"/>
    </xf>
    <xf numFmtId="0" fontId="65" fillId="8" borderId="0" xfId="74" applyFont="1" applyFill="1" applyBorder="1" applyAlignment="1" applyProtection="1">
      <alignment vertical="center"/>
      <protection hidden="1"/>
    </xf>
    <xf numFmtId="0" fontId="41" fillId="8" borderId="0" xfId="74" applyFont="1" applyFill="1" applyBorder="1" applyAlignment="1" applyProtection="1">
      <alignment vertical="center"/>
      <protection hidden="1"/>
    </xf>
    <xf numFmtId="0" fontId="41" fillId="8" borderId="0" xfId="74" applyFont="1" applyFill="1" applyBorder="1" applyAlignment="1" applyProtection="1">
      <alignment horizontal="right" vertical="center"/>
      <protection hidden="1"/>
    </xf>
    <xf numFmtId="0" fontId="36" fillId="8" borderId="0" xfId="74" applyNumberFormat="1" applyFont="1" applyFill="1" applyAlignment="1" applyProtection="1">
      <alignment vertical="center"/>
      <protection hidden="1"/>
    </xf>
    <xf numFmtId="182" fontId="36" fillId="8" borderId="0" xfId="74" applyNumberFormat="1" applyFont="1" applyFill="1" applyAlignment="1" applyProtection="1">
      <alignment vertical="center"/>
      <protection hidden="1"/>
    </xf>
    <xf numFmtId="0" fontId="65" fillId="8" borderId="0" xfId="74" applyFont="1" applyFill="1" applyBorder="1" applyAlignment="1" applyProtection="1">
      <alignment horizontal="left" vertical="center"/>
      <protection hidden="1"/>
    </xf>
    <xf numFmtId="0" fontId="65" fillId="8" borderId="0" xfId="74" applyFont="1" applyFill="1" applyBorder="1" applyAlignment="1" applyProtection="1">
      <alignment horizontal="center" vertical="center"/>
      <protection hidden="1"/>
    </xf>
    <xf numFmtId="0" fontId="38" fillId="8" borderId="0" xfId="0" applyFont="1" applyFill="1" applyBorder="1" applyAlignment="1" applyProtection="1">
      <alignment horizontal="center" vertical="center" wrapText="1"/>
      <protection hidden="1"/>
    </xf>
    <xf numFmtId="49" fontId="18" fillId="8" borderId="0" xfId="0" applyNumberFormat="1" applyFont="1" applyFill="1" applyBorder="1" applyAlignment="1" applyProtection="1">
      <alignment vertical="center" wrapText="1"/>
      <protection hidden="1"/>
    </xf>
    <xf numFmtId="49" fontId="36" fillId="8" borderId="0" xfId="0" applyNumberFormat="1" applyFont="1" applyFill="1" applyBorder="1" applyAlignment="1" applyProtection="1">
      <alignment vertical="top"/>
      <protection hidden="1"/>
    </xf>
    <xf numFmtId="49" fontId="66" fillId="8" borderId="0" xfId="0" applyNumberFormat="1" applyFont="1" applyFill="1" applyBorder="1" applyAlignment="1" applyProtection="1">
      <alignment vertical="top"/>
      <protection hidden="1"/>
    </xf>
    <xf numFmtId="49" fontId="42" fillId="8" borderId="0" xfId="0" applyNumberFormat="1" applyFont="1" applyFill="1" applyBorder="1" applyAlignment="1" applyProtection="1">
      <alignment vertical="top"/>
      <protection hidden="1"/>
    </xf>
    <xf numFmtId="0" fontId="42" fillId="8" borderId="0" xfId="74" applyFont="1" applyFill="1" applyAlignment="1" applyProtection="1">
      <alignment vertical="center"/>
    </xf>
    <xf numFmtId="0" fontId="67" fillId="8" borderId="0" xfId="74" applyFont="1" applyFill="1" applyAlignment="1" applyProtection="1">
      <alignment vertical="center"/>
    </xf>
    <xf numFmtId="49" fontId="69" fillId="8" borderId="0" xfId="0" applyNumberFormat="1" applyFont="1" applyFill="1" applyBorder="1" applyAlignment="1" applyProtection="1">
      <alignment vertical="top"/>
      <protection hidden="1"/>
    </xf>
    <xf numFmtId="49" fontId="68" fillId="8" borderId="0" xfId="0" applyNumberFormat="1" applyFont="1" applyFill="1" applyAlignment="1" applyProtection="1">
      <alignment vertical="top"/>
      <protection hidden="1"/>
    </xf>
    <xf numFmtId="49" fontId="69" fillId="8" borderId="0" xfId="0" applyNumberFormat="1" applyFont="1" applyFill="1" applyAlignment="1" applyProtection="1">
      <alignment vertical="top"/>
      <protection hidden="1"/>
    </xf>
    <xf numFmtId="49" fontId="70" fillId="8" borderId="0" xfId="0" applyNumberFormat="1" applyFont="1" applyFill="1" applyAlignment="1" applyProtection="1">
      <alignment vertical="top"/>
      <protection hidden="1"/>
    </xf>
    <xf numFmtId="0" fontId="42" fillId="8" borderId="0" xfId="74" applyFont="1" applyFill="1">
      <alignment vertical="center"/>
    </xf>
    <xf numFmtId="0" fontId="67" fillId="8" borderId="0" xfId="74" applyFont="1" applyFill="1">
      <alignment vertical="center"/>
    </xf>
    <xf numFmtId="0" fontId="68" fillId="8" borderId="0" xfId="74" applyFont="1" applyFill="1" applyProtection="1">
      <alignment vertical="center"/>
      <protection hidden="1"/>
    </xf>
    <xf numFmtId="0" fontId="68" fillId="8" borderId="0" xfId="74" applyFont="1" applyFill="1" applyAlignment="1" applyProtection="1">
      <alignment vertical="center"/>
      <protection hidden="1"/>
    </xf>
    <xf numFmtId="49" fontId="68" fillId="8" borderId="0" xfId="0" applyNumberFormat="1" applyFont="1" applyFill="1" applyBorder="1" applyAlignment="1" applyProtection="1">
      <alignment vertical="top"/>
      <protection hidden="1"/>
    </xf>
    <xf numFmtId="49" fontId="70" fillId="8" borderId="0" xfId="0" applyNumberFormat="1" applyFont="1" applyFill="1" applyBorder="1" applyAlignment="1" applyProtection="1">
      <alignment vertical="top"/>
      <protection hidden="1"/>
    </xf>
    <xf numFmtId="49" fontId="36" fillId="8" borderId="0" xfId="0" applyNumberFormat="1" applyFont="1" applyFill="1" applyBorder="1" applyAlignment="1" applyProtection="1">
      <alignment horizontal="left" vertical="center"/>
      <protection hidden="1"/>
    </xf>
    <xf numFmtId="49" fontId="34" fillId="8" borderId="0" xfId="0" applyNumberFormat="1" applyFont="1" applyFill="1" applyBorder="1" applyProtection="1">
      <alignment vertical="center"/>
      <protection hidden="1"/>
    </xf>
    <xf numFmtId="49" fontId="44" fillId="8" borderId="0" xfId="0" applyNumberFormat="1" applyFont="1" applyFill="1" applyBorder="1" applyAlignment="1" applyProtection="1">
      <alignment vertical="center" wrapText="1"/>
      <protection hidden="1"/>
    </xf>
    <xf numFmtId="49" fontId="44" fillId="8" borderId="0" xfId="0" applyNumberFormat="1" applyFont="1" applyFill="1" applyBorder="1" applyAlignment="1" applyProtection="1">
      <alignment vertical="center"/>
      <protection hidden="1"/>
    </xf>
    <xf numFmtId="0" fontId="71" fillId="8" borderId="0" xfId="74" applyFont="1" applyFill="1" applyBorder="1" applyAlignment="1" applyProtection="1">
      <alignment vertical="center"/>
      <protection hidden="1"/>
    </xf>
    <xf numFmtId="0" fontId="72" fillId="8" borderId="0" xfId="74" applyFont="1" applyFill="1" applyBorder="1" applyAlignment="1" applyProtection="1">
      <alignment vertical="center"/>
      <protection hidden="1"/>
    </xf>
    <xf numFmtId="0" fontId="72" fillId="8" borderId="0" xfId="74" applyFont="1" applyFill="1" applyBorder="1" applyAlignment="1" applyProtection="1">
      <alignment horizontal="center" vertical="center"/>
      <protection hidden="1"/>
    </xf>
    <xf numFmtId="49" fontId="34" fillId="8" borderId="0" xfId="0" applyNumberFormat="1" applyFont="1" applyFill="1" applyProtection="1">
      <alignment vertical="center"/>
      <protection hidden="1"/>
    </xf>
    <xf numFmtId="49" fontId="44" fillId="8" borderId="0" xfId="0" applyNumberFormat="1" applyFont="1" applyFill="1" applyAlignment="1" applyProtection="1">
      <alignment vertical="center" wrapText="1"/>
      <protection hidden="1"/>
    </xf>
    <xf numFmtId="49" fontId="44" fillId="8" borderId="0" xfId="0" applyNumberFormat="1" applyFont="1" applyFill="1" applyProtection="1">
      <alignment vertical="center"/>
      <protection hidden="1"/>
    </xf>
    <xf numFmtId="0" fontId="71" fillId="8" borderId="0" xfId="74" applyFont="1" applyFill="1" applyProtection="1">
      <alignment vertical="center"/>
      <protection hidden="1"/>
    </xf>
    <xf numFmtId="0" fontId="72" fillId="8" borderId="0" xfId="74" applyFont="1" applyFill="1" applyAlignment="1" applyProtection="1">
      <alignment horizontal="center" vertical="center"/>
      <protection hidden="1"/>
    </xf>
    <xf numFmtId="0" fontId="34" fillId="8" borderId="0" xfId="74" applyFont="1" applyFill="1" applyProtection="1">
      <alignment vertical="center"/>
      <protection hidden="1"/>
    </xf>
    <xf numFmtId="0" fontId="34" fillId="8" borderId="0" xfId="74" applyFont="1" applyFill="1">
      <alignment vertical="center"/>
    </xf>
    <xf numFmtId="0" fontId="64" fillId="8" borderId="0" xfId="74" applyFont="1" applyFill="1">
      <alignment vertical="center"/>
    </xf>
    <xf numFmtId="0" fontId="10" fillId="8" borderId="0" xfId="0" applyFont="1" applyFill="1" applyAlignment="1" applyProtection="1">
      <alignment vertical="center"/>
      <protection hidden="1"/>
    </xf>
    <xf numFmtId="0" fontId="73" fillId="8" borderId="0" xfId="0" applyFont="1" applyFill="1" applyBorder="1" applyAlignment="1" applyProtection="1">
      <alignment vertical="center" wrapText="1"/>
      <protection hidden="1"/>
    </xf>
    <xf numFmtId="0" fontId="74" fillId="8" borderId="0" xfId="0" applyFont="1" applyFill="1" applyBorder="1" applyAlignment="1" applyProtection="1">
      <alignment vertical="center"/>
      <protection hidden="1"/>
    </xf>
    <xf numFmtId="181" fontId="64" fillId="8" borderId="0" xfId="74" applyNumberFormat="1" applyFont="1" applyFill="1" applyAlignment="1" applyProtection="1">
      <alignment vertical="center"/>
    </xf>
    <xf numFmtId="0" fontId="73" fillId="8" borderId="0" xfId="0" applyFont="1" applyFill="1" applyBorder="1" applyAlignment="1" applyProtection="1">
      <alignment horizontal="left" vertical="center" wrapText="1"/>
      <protection hidden="1"/>
    </xf>
    <xf numFmtId="0" fontId="73" fillId="8" borderId="0" xfId="0" applyFont="1" applyFill="1" applyBorder="1" applyAlignment="1" applyProtection="1">
      <alignment horizontal="left" vertical="center"/>
      <protection hidden="1"/>
    </xf>
    <xf numFmtId="0" fontId="10" fillId="8" borderId="0" xfId="0" applyFont="1" applyFill="1" applyBorder="1" applyAlignment="1" applyProtection="1">
      <alignment horizontal="left" vertical="center"/>
      <protection hidden="1"/>
    </xf>
    <xf numFmtId="0" fontId="74" fillId="8" borderId="0" xfId="0" applyFont="1" applyFill="1" applyBorder="1" applyAlignment="1" applyProtection="1">
      <alignment horizontal="left" vertical="center"/>
      <protection hidden="1"/>
    </xf>
    <xf numFmtId="0" fontId="73" fillId="8" borderId="0" xfId="0" applyFont="1" applyFill="1" applyBorder="1" applyAlignment="1" applyProtection="1">
      <alignment horizontal="center" vertical="center" textRotation="255"/>
      <protection hidden="1"/>
    </xf>
    <xf numFmtId="0" fontId="64" fillId="8" borderId="0" xfId="74" applyFont="1" applyFill="1" applyAlignment="1" applyProtection="1">
      <alignment horizontal="center" vertical="center"/>
    </xf>
    <xf numFmtId="38" fontId="64" fillId="8" borderId="0" xfId="75" applyFont="1" applyFill="1" applyAlignment="1" applyProtection="1">
      <alignment vertical="center"/>
    </xf>
    <xf numFmtId="0" fontId="14" fillId="8" borderId="0" xfId="0" applyFont="1" applyFill="1" applyProtection="1">
      <alignment vertical="center"/>
      <protection hidden="1"/>
    </xf>
    <xf numFmtId="0" fontId="5" fillId="8" borderId="0" xfId="0" applyFont="1" applyFill="1" applyProtection="1">
      <alignment vertical="center"/>
      <protection hidden="1"/>
    </xf>
    <xf numFmtId="0" fontId="15" fillId="8" borderId="0" xfId="0" applyFont="1" applyFill="1" applyAlignment="1" applyProtection="1">
      <alignment horizontal="right" vertical="center"/>
      <protection hidden="1"/>
    </xf>
    <xf numFmtId="38" fontId="7" fillId="8" borderId="0" xfId="7" applyFont="1" applyFill="1" applyAlignment="1" applyProtection="1">
      <alignment horizontal="right" vertical="center"/>
      <protection hidden="1"/>
    </xf>
    <xf numFmtId="0" fontId="3" fillId="8" borderId="0" xfId="0" applyFont="1" applyFill="1" applyAlignment="1" applyProtection="1">
      <alignment horizontal="right" vertical="center"/>
      <protection hidden="1"/>
    </xf>
    <xf numFmtId="184" fontId="5" fillId="8" borderId="0" xfId="0" applyNumberFormat="1" applyFont="1" applyFill="1" applyAlignment="1" applyProtection="1">
      <alignment horizontal="right" vertical="center"/>
      <protection hidden="1"/>
    </xf>
    <xf numFmtId="0" fontId="8" fillId="8" borderId="0" xfId="0" applyFont="1" applyFill="1" applyAlignment="1" applyProtection="1">
      <alignment horizontal="center"/>
      <protection hidden="1"/>
    </xf>
    <xf numFmtId="0" fontId="5" fillId="8" borderId="0" xfId="0" applyFont="1" applyFill="1" applyBorder="1" applyProtection="1">
      <alignment vertical="center"/>
      <protection hidden="1"/>
    </xf>
    <xf numFmtId="0" fontId="14" fillId="8" borderId="0" xfId="0" applyFont="1" applyFill="1" applyBorder="1" applyAlignment="1" applyProtection="1">
      <alignment horizontal="right" vertical="center"/>
      <protection hidden="1"/>
    </xf>
    <xf numFmtId="0" fontId="5" fillId="8" borderId="0" xfId="0" applyFont="1" applyFill="1" applyAlignment="1" applyProtection="1">
      <alignment horizontal="right" vertical="center"/>
      <protection hidden="1"/>
    </xf>
    <xf numFmtId="0" fontId="9" fillId="8" borderId="0" xfId="0" applyFont="1" applyFill="1" applyBorder="1" applyAlignment="1" applyProtection="1">
      <alignment vertical="center"/>
      <protection hidden="1"/>
    </xf>
    <xf numFmtId="0" fontId="14" fillId="8" borderId="0" xfId="0" applyFont="1" applyFill="1" applyAlignment="1" applyProtection="1">
      <alignment vertical="center"/>
      <protection hidden="1"/>
    </xf>
    <xf numFmtId="0" fontId="8" fillId="8" borderId="0" xfId="0" applyFont="1" applyFill="1" applyAlignment="1" applyProtection="1">
      <alignment horizontal="center" vertical="center" wrapText="1"/>
      <protection hidden="1"/>
    </xf>
    <xf numFmtId="0" fontId="8" fillId="8" borderId="0" xfId="0" applyFont="1" applyFill="1" applyAlignment="1" applyProtection="1">
      <alignment horizontal="center" vertical="center"/>
      <protection hidden="1"/>
    </xf>
    <xf numFmtId="0" fontId="8" fillId="8" borderId="0" xfId="0" applyFont="1" applyFill="1" applyAlignment="1" applyProtection="1">
      <alignment vertical="center"/>
      <protection hidden="1"/>
    </xf>
    <xf numFmtId="38" fontId="5" fillId="8" borderId="1" xfId="78" applyNumberFormat="1" applyFont="1" applyFill="1" applyBorder="1" applyAlignment="1" applyProtection="1">
      <alignment vertical="center"/>
      <protection hidden="1"/>
    </xf>
    <xf numFmtId="38" fontId="5" fillId="8" borderId="2" xfId="78" applyNumberFormat="1" applyFont="1" applyFill="1" applyBorder="1" applyAlignment="1" applyProtection="1">
      <alignment vertical="center"/>
      <protection hidden="1"/>
    </xf>
    <xf numFmtId="38" fontId="9" fillId="8" borderId="0" xfId="15" applyFont="1" applyFill="1" applyProtection="1">
      <alignment vertical="center"/>
      <protection hidden="1"/>
    </xf>
    <xf numFmtId="38" fontId="5" fillId="8" borderId="0" xfId="15" applyFont="1" applyFill="1" applyProtection="1">
      <alignment vertical="center"/>
      <protection hidden="1"/>
    </xf>
    <xf numFmtId="38" fontId="5" fillId="8" borderId="1" xfId="79" applyFont="1" applyFill="1" applyBorder="1" applyProtection="1">
      <alignment vertical="center"/>
      <protection hidden="1"/>
    </xf>
    <xf numFmtId="38" fontId="5" fillId="8" borderId="2" xfId="79" applyFont="1" applyFill="1" applyBorder="1" applyProtection="1">
      <alignment vertical="center"/>
      <protection hidden="1"/>
    </xf>
    <xf numFmtId="0" fontId="23" fillId="8" borderId="0" xfId="0" applyFont="1" applyFill="1" applyBorder="1" applyAlignment="1" applyProtection="1">
      <alignment horizontal="center" vertical="center"/>
      <protection hidden="1"/>
    </xf>
    <xf numFmtId="0" fontId="23" fillId="8" borderId="0" xfId="0" applyFont="1" applyFill="1" applyBorder="1" applyAlignment="1" applyProtection="1">
      <alignment vertical="center"/>
      <protection hidden="1"/>
    </xf>
    <xf numFmtId="0" fontId="26" fillId="8" borderId="0" xfId="0" applyFont="1" applyFill="1" applyProtection="1">
      <alignment vertical="center"/>
      <protection hidden="1"/>
    </xf>
    <xf numFmtId="0" fontId="10" fillId="8" borderId="0" xfId="0" applyFont="1" applyFill="1" applyProtection="1">
      <alignment vertical="center"/>
      <protection hidden="1"/>
    </xf>
    <xf numFmtId="0" fontId="14" fillId="8" borderId="10" xfId="79" applyNumberFormat="1" applyFont="1" applyFill="1" applyBorder="1" applyAlignment="1" applyProtection="1">
      <alignment horizontal="center" vertical="center"/>
      <protection hidden="1"/>
    </xf>
    <xf numFmtId="38" fontId="30" fillId="8" borderId="25" xfId="11" applyFont="1" applyFill="1" applyBorder="1" applyAlignment="1" applyProtection="1">
      <alignment horizontal="center" vertical="center" shrinkToFit="1"/>
      <protection hidden="1"/>
    </xf>
    <xf numFmtId="0" fontId="5" fillId="8" borderId="0" xfId="0" applyFont="1" applyFill="1" applyProtection="1">
      <alignment vertical="center"/>
      <protection locked="0"/>
    </xf>
    <xf numFmtId="38" fontId="30" fillId="8" borderId="26" xfId="11" applyFont="1" applyFill="1" applyBorder="1" applyAlignment="1" applyProtection="1">
      <alignment horizontal="center" vertical="center" shrinkToFit="1"/>
      <protection hidden="1"/>
    </xf>
    <xf numFmtId="0" fontId="15" fillId="8" borderId="0" xfId="0" applyFont="1" applyFill="1" applyBorder="1" applyAlignment="1" applyProtection="1">
      <alignment horizontal="center" vertical="center"/>
      <protection hidden="1"/>
    </xf>
    <xf numFmtId="38" fontId="15" fillId="8" borderId="0" xfId="11" applyFont="1" applyFill="1" applyBorder="1" applyAlignment="1" applyProtection="1">
      <alignment horizontal="right" vertical="center"/>
      <protection hidden="1"/>
    </xf>
    <xf numFmtId="3" fontId="5" fillId="8" borderId="0" xfId="0" applyNumberFormat="1" applyFont="1" applyFill="1" applyBorder="1" applyAlignment="1" applyProtection="1">
      <alignment vertical="center" shrinkToFit="1"/>
      <protection hidden="1"/>
    </xf>
    <xf numFmtId="0" fontId="25" fillId="8" borderId="0" xfId="0" applyFont="1" applyFill="1" applyProtection="1">
      <alignment vertical="center"/>
      <protection hidden="1"/>
    </xf>
    <xf numFmtId="0" fontId="15" fillId="8" borderId="0" xfId="0" applyFont="1" applyFill="1" applyBorder="1" applyAlignment="1" applyProtection="1">
      <alignment vertical="center"/>
      <protection hidden="1"/>
    </xf>
    <xf numFmtId="3" fontId="15" fillId="8" borderId="0" xfId="0" applyNumberFormat="1" applyFont="1" applyFill="1" applyBorder="1" applyAlignment="1" applyProtection="1">
      <alignment horizontal="right" vertical="center"/>
      <protection hidden="1"/>
    </xf>
    <xf numFmtId="3" fontId="5" fillId="8" borderId="0" xfId="0" applyNumberFormat="1" applyFont="1" applyFill="1" applyBorder="1" applyAlignment="1" applyProtection="1">
      <alignment horizontal="center" vertical="center"/>
      <protection hidden="1"/>
    </xf>
    <xf numFmtId="0" fontId="15" fillId="8" borderId="34" xfId="0" applyFont="1" applyFill="1" applyBorder="1" applyAlignment="1" applyProtection="1">
      <alignment vertical="center" shrinkToFit="1"/>
      <protection hidden="1"/>
    </xf>
    <xf numFmtId="0" fontId="15" fillId="8" borderId="13" xfId="0" applyFont="1" applyFill="1" applyBorder="1" applyAlignment="1" applyProtection="1">
      <alignment horizontal="center" vertical="center"/>
      <protection hidden="1"/>
    </xf>
    <xf numFmtId="0" fontId="15" fillId="8" borderId="19" xfId="0" applyFont="1" applyFill="1" applyBorder="1" applyAlignment="1" applyProtection="1">
      <alignment horizontal="center" vertical="center"/>
      <protection hidden="1"/>
    </xf>
    <xf numFmtId="0" fontId="15" fillId="8" borderId="40" xfId="0" applyFont="1" applyFill="1" applyBorder="1" applyAlignment="1" applyProtection="1">
      <alignment horizontal="center" vertical="center"/>
      <protection hidden="1"/>
    </xf>
    <xf numFmtId="0" fontId="15" fillId="8" borderId="42" xfId="0" applyFont="1" applyFill="1" applyBorder="1" applyAlignment="1" applyProtection="1">
      <alignment vertical="center" shrinkToFit="1"/>
      <protection hidden="1"/>
    </xf>
    <xf numFmtId="0" fontId="15" fillId="8" borderId="43" xfId="0" applyFont="1" applyFill="1" applyBorder="1" applyAlignment="1" applyProtection="1">
      <alignment horizontal="center" vertical="center"/>
      <protection hidden="1"/>
    </xf>
    <xf numFmtId="0" fontId="15" fillId="8" borderId="44" xfId="0" applyFont="1" applyFill="1" applyBorder="1" applyAlignment="1" applyProtection="1">
      <alignment horizontal="center" vertical="center"/>
      <protection hidden="1"/>
    </xf>
    <xf numFmtId="0" fontId="15" fillId="8" borderId="23"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38" fontId="23" fillId="8" borderId="0" xfId="11" applyFont="1" applyFill="1" applyBorder="1" applyAlignment="1" applyProtection="1">
      <alignment horizontal="center" vertical="center" shrinkToFit="1"/>
      <protection hidden="1"/>
    </xf>
    <xf numFmtId="0" fontId="5" fillId="8" borderId="0" xfId="0" applyFont="1" applyFill="1" applyBorder="1" applyAlignment="1" applyProtection="1">
      <alignment horizontal="left" vertical="center"/>
      <protection hidden="1"/>
    </xf>
    <xf numFmtId="0" fontId="5" fillId="8" borderId="0" xfId="0" applyFont="1" applyFill="1" applyBorder="1" applyAlignment="1" applyProtection="1">
      <alignment horizontal="center" vertical="center"/>
      <protection hidden="1"/>
    </xf>
    <xf numFmtId="0" fontId="8" fillId="8" borderId="0" xfId="0" applyFont="1" applyFill="1" applyBorder="1" applyAlignment="1" applyProtection="1">
      <alignment horizontal="center" vertical="center"/>
      <protection hidden="1"/>
    </xf>
    <xf numFmtId="0" fontId="25" fillId="8" borderId="0" xfId="0" applyFont="1" applyFill="1" applyBorder="1" applyAlignment="1" applyProtection="1">
      <alignment horizontal="center" vertical="center"/>
      <protection hidden="1"/>
    </xf>
    <xf numFmtId="0" fontId="9" fillId="8" borderId="0" xfId="0" applyFont="1" applyFill="1" applyAlignment="1" applyProtection="1">
      <alignment horizontal="right" vertical="center"/>
      <protection hidden="1"/>
    </xf>
    <xf numFmtId="38" fontId="30" fillId="8" borderId="27" xfId="11" applyFont="1" applyFill="1" applyBorder="1" applyAlignment="1" applyProtection="1">
      <alignment horizontal="center" vertical="center" shrinkToFit="1"/>
      <protection hidden="1"/>
    </xf>
    <xf numFmtId="0" fontId="15" fillId="8" borderId="35" xfId="0" applyFont="1" applyFill="1" applyBorder="1" applyAlignment="1" applyProtection="1">
      <alignment vertical="center" shrinkToFit="1"/>
      <protection hidden="1"/>
    </xf>
    <xf numFmtId="0" fontId="15" fillId="8" borderId="16" xfId="0" applyFont="1" applyFill="1" applyBorder="1" applyAlignment="1" applyProtection="1">
      <alignment horizontal="center" vertical="center"/>
      <protection hidden="1"/>
    </xf>
    <xf numFmtId="0" fontId="15" fillId="8" borderId="36" xfId="0" applyFont="1" applyFill="1" applyBorder="1" applyAlignment="1" applyProtection="1">
      <alignment vertical="center" shrinkToFit="1"/>
      <protection hidden="1"/>
    </xf>
    <xf numFmtId="0" fontId="15" fillId="8" borderId="18" xfId="0" applyFont="1" applyFill="1" applyBorder="1" applyAlignment="1" applyProtection="1">
      <alignment horizontal="center" vertical="center"/>
      <protection hidden="1"/>
    </xf>
    <xf numFmtId="0" fontId="15" fillId="8" borderId="37" xfId="0" applyFont="1" applyFill="1" applyBorder="1" applyAlignment="1" applyProtection="1">
      <alignment vertical="center" shrinkToFit="1"/>
      <protection hidden="1"/>
    </xf>
    <xf numFmtId="0" fontId="15" fillId="8" borderId="11" xfId="0" applyFont="1" applyFill="1" applyBorder="1" applyAlignment="1" applyProtection="1">
      <alignment horizontal="center" vertical="center"/>
      <protection hidden="1"/>
    </xf>
    <xf numFmtId="0" fontId="14" fillId="0" borderId="0" xfId="0" applyFont="1" applyBorder="1" applyProtection="1">
      <alignment vertical="center"/>
      <protection hidden="1"/>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84" fillId="2" borderId="20" xfId="0" applyFont="1" applyFill="1" applyBorder="1" applyAlignment="1" applyProtection="1">
      <alignment horizontal="center" vertical="center"/>
      <protection locked="0"/>
    </xf>
    <xf numFmtId="0" fontId="84"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36" fillId="2" borderId="0" xfId="0" applyFont="1" applyFill="1" applyAlignment="1" applyProtection="1">
      <alignment horizontal="center" vertical="center"/>
      <protection hidden="1"/>
    </xf>
    <xf numFmtId="0" fontId="36"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9" xfId="0" applyNumberFormat="1" applyFont="1" applyBorder="1" applyAlignment="1" applyProtection="1">
      <alignment horizontal="center" vertical="center" shrinkToFit="1"/>
      <protection locked="0"/>
    </xf>
    <xf numFmtId="49" fontId="40" fillId="0" borderId="150" xfId="0" applyNumberFormat="1" applyFont="1" applyBorder="1" applyAlignment="1" applyProtection="1">
      <alignment horizontal="center" vertical="center" shrinkToFit="1"/>
      <protection locked="0"/>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0" fontId="43"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8" fillId="0" borderId="0" xfId="0" applyFont="1" applyAlignment="1" applyProtection="1">
      <alignment horizontal="center" vertical="center" shrinkToFit="1"/>
      <protection locked="0"/>
    </xf>
    <xf numFmtId="0" fontId="18" fillId="2" borderId="0" xfId="0" applyFont="1" applyFill="1" applyAlignment="1" applyProtection="1">
      <alignment vertical="center" wrapText="1"/>
      <protection hidden="1"/>
    </xf>
    <xf numFmtId="49" fontId="83" fillId="0" borderId="1" xfId="0" applyNumberFormat="1" applyFont="1" applyBorder="1" applyAlignment="1" applyProtection="1">
      <alignment horizontal="center" vertical="center" shrinkToFit="1"/>
      <protection locked="0"/>
    </xf>
    <xf numFmtId="49" fontId="83" fillId="0" borderId="7" xfId="0" applyNumberFormat="1" applyFont="1" applyBorder="1" applyAlignment="1" applyProtection="1">
      <alignment horizontal="center" vertical="center" shrinkToFit="1"/>
      <protection locked="0"/>
    </xf>
    <xf numFmtId="49" fontId="83"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53"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49" fontId="40" fillId="0" borderId="151"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36" fillId="0" borderId="1" xfId="0" applyFont="1" applyBorder="1" applyAlignment="1" applyProtection="1">
      <alignment horizontal="center" vertical="center" shrinkToFit="1"/>
      <protection hidden="1"/>
    </xf>
    <xf numFmtId="49" fontId="40" fillId="0" borderId="152" xfId="0" applyNumberFormat="1"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49" fontId="36" fillId="0" borderId="0" xfId="0" applyNumberFormat="1" applyFont="1" applyAlignment="1" applyProtection="1">
      <alignment horizontal="center" vertical="center"/>
      <protection locked="0"/>
    </xf>
    <xf numFmtId="0" fontId="40" fillId="0" borderId="0" xfId="0" applyNumberFormat="1" applyFont="1" applyFill="1" applyBorder="1" applyAlignment="1" applyProtection="1">
      <alignment horizontal="left"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40" fillId="0" borderId="6" xfId="0" applyFont="1" applyBorder="1" applyAlignment="1" applyProtection="1">
      <alignment horizontal="left" vertical="center" shrinkToFit="1"/>
      <protection hidden="1"/>
    </xf>
    <xf numFmtId="0" fontId="40" fillId="0" borderId="0" xfId="0" applyFont="1" applyAlignment="1" applyProtection="1">
      <alignment horizontal="left"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0" fontId="40" fillId="0" borderId="53" xfId="0" applyFont="1" applyBorder="1" applyAlignment="1" applyProtection="1">
      <alignment horizontal="center" vertical="center" shrinkToFit="1"/>
      <protection locked="0"/>
    </xf>
    <xf numFmtId="0" fontId="40" fillId="0" borderId="4" xfId="0" applyFont="1" applyBorder="1" applyAlignment="1" applyProtection="1">
      <alignment vertical="top" wrapText="1" shrinkToFit="1"/>
      <protection hidden="1"/>
    </xf>
    <xf numFmtId="0" fontId="40" fillId="0" borderId="5" xfId="0" applyFont="1" applyBorder="1" applyAlignment="1" applyProtection="1">
      <alignment vertical="top" wrapText="1" shrinkToFit="1"/>
      <protection hidden="1"/>
    </xf>
    <xf numFmtId="49" fontId="40"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0" fontId="40" fillId="0" borderId="4" xfId="0" applyFont="1" applyBorder="1" applyAlignment="1" applyProtection="1">
      <alignment horizontal="left" vertical="center" shrinkToFit="1"/>
      <protection hidden="1"/>
    </xf>
    <xf numFmtId="0" fontId="40" fillId="0" borderId="4" xfId="0" applyFont="1" applyBorder="1" applyAlignment="1" applyProtection="1">
      <alignment horizontal="left" vertical="center" wrapText="1" shrinkToFit="1"/>
      <protection hidden="1"/>
    </xf>
    <xf numFmtId="0" fontId="40" fillId="0" borderId="5" xfId="0" applyFont="1" applyBorder="1" applyAlignment="1" applyProtection="1">
      <alignment horizontal="left" vertical="center" wrapText="1" shrinkToFit="1"/>
      <protection hidden="1"/>
    </xf>
    <xf numFmtId="0" fontId="36" fillId="0" borderId="161" xfId="0" applyFont="1" applyBorder="1" applyAlignment="1" applyProtection="1">
      <alignment horizontal="left" vertical="center" shrinkToFit="1"/>
      <protection hidden="1"/>
    </xf>
    <xf numFmtId="0" fontId="40" fillId="0" borderId="162" xfId="0" applyFont="1" applyBorder="1" applyAlignment="1" applyProtection="1">
      <alignment horizontal="left" vertical="center" shrinkToFit="1"/>
      <protection hidden="1"/>
    </xf>
    <xf numFmtId="0" fontId="42" fillId="0" borderId="161" xfId="0" applyFont="1" applyBorder="1" applyAlignment="1" applyProtection="1">
      <alignment horizontal="left" vertical="center" shrinkToFit="1"/>
      <protection hidden="1"/>
    </xf>
    <xf numFmtId="0" fontId="42" fillId="0" borderId="162" xfId="0" applyFont="1" applyBorder="1" applyAlignment="1" applyProtection="1">
      <alignment horizontal="left" vertical="center" shrinkToFit="1"/>
      <protection hidden="1"/>
    </xf>
    <xf numFmtId="0" fontId="42" fillId="0" borderId="163" xfId="0" applyFont="1" applyBorder="1" applyAlignment="1" applyProtection="1">
      <alignment horizontal="left" vertical="center" shrinkToFit="1"/>
      <protection hidden="1"/>
    </xf>
    <xf numFmtId="0" fontId="18" fillId="0" borderId="161" xfId="0" applyFont="1" applyBorder="1" applyAlignment="1" applyProtection="1">
      <alignment horizontal="left" vertical="center" shrinkToFit="1"/>
      <protection hidden="1"/>
    </xf>
    <xf numFmtId="0" fontId="18" fillId="0" borderId="162" xfId="0" applyFont="1" applyBorder="1" applyAlignment="1" applyProtection="1">
      <alignment horizontal="left" vertical="center" shrinkToFit="1"/>
      <protection hidden="1"/>
    </xf>
    <xf numFmtId="0" fontId="18" fillId="0" borderId="163"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0" fontId="40" fillId="0" borderId="0" xfId="0" applyFont="1" applyAlignment="1">
      <alignment vertical="center" wrapText="1"/>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40" fillId="0" borderId="6" xfId="0" applyFont="1" applyFill="1" applyBorder="1" applyAlignment="1" applyProtection="1">
      <alignment horizontal="left"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83" fillId="0" borderId="149" xfId="0" applyNumberFormat="1" applyFont="1" applyBorder="1" applyAlignment="1" applyProtection="1">
      <alignment horizontal="center" vertical="center" shrinkToFit="1"/>
      <protection locked="0"/>
    </xf>
    <xf numFmtId="49" fontId="83" fillId="0" borderId="151" xfId="0" applyNumberFormat="1" applyFont="1" applyBorder="1" applyAlignment="1" applyProtection="1">
      <alignment horizontal="center" vertical="center" shrinkToFit="1"/>
      <protection locked="0"/>
    </xf>
    <xf numFmtId="49" fontId="83" fillId="0" borderId="152" xfId="0" applyNumberFormat="1" applyFont="1" applyBorder="1" applyAlignment="1" applyProtection="1">
      <alignment horizontal="center" vertical="center" shrinkToFit="1"/>
      <protection locked="0"/>
    </xf>
    <xf numFmtId="49" fontId="83" fillId="0" borderId="150"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locked="0"/>
    </xf>
    <xf numFmtId="0" fontId="83" fillId="0" borderId="155" xfId="0" applyFont="1" applyBorder="1" applyAlignment="1" applyProtection="1">
      <alignment horizontal="center" vertical="center" shrinkToFit="1"/>
      <protection locked="0"/>
    </xf>
    <xf numFmtId="0" fontId="83" fillId="0" borderId="156" xfId="0" applyFont="1" applyBorder="1" applyAlignment="1" applyProtection="1">
      <alignment horizontal="center" vertical="center" shrinkToFit="1"/>
      <protection locked="0"/>
    </xf>
    <xf numFmtId="0" fontId="83" fillId="0" borderId="157" xfId="0" applyFont="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49" fontId="36" fillId="0" borderId="1" xfId="0" applyNumberFormat="1" applyFont="1" applyFill="1" applyBorder="1" applyAlignment="1" applyProtection="1">
      <alignment horizontal="center" vertical="center" shrinkToFit="1"/>
      <protection hidden="1"/>
    </xf>
    <xf numFmtId="49" fontId="36" fillId="0" borderId="7" xfId="0" applyNumberFormat="1" applyFont="1" applyFill="1" applyBorder="1" applyAlignment="1" applyProtection="1">
      <alignment horizontal="center"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locked="0" hidden="1"/>
    </xf>
    <xf numFmtId="38" fontId="47" fillId="0" borderId="7" xfId="7" applyFont="1" applyFill="1" applyBorder="1" applyAlignment="1" applyProtection="1">
      <alignment horizontal="center" vertical="center" shrinkToFit="1"/>
      <protection locked="0" hidden="1"/>
    </xf>
    <xf numFmtId="38" fontId="47" fillId="0" borderId="2" xfId="7" applyFont="1" applyFill="1" applyBorder="1" applyAlignment="1" applyProtection="1">
      <alignment horizontal="center" vertical="center" shrinkToFit="1"/>
      <protection locked="0"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7"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shrinkToFit="1"/>
      <protection locked="0"/>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82" fillId="0" borderId="0" xfId="0" applyNumberFormat="1" applyFont="1" applyAlignment="1" applyProtection="1">
      <alignment shrinkToFit="1"/>
      <protection locked="0"/>
    </xf>
    <xf numFmtId="49" fontId="82"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38" fontId="59" fillId="0" borderId="57"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0" fillId="6" borderId="63"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0" fontId="20" fillId="6" borderId="59" xfId="78" applyFont="1" applyBorder="1" applyAlignment="1" applyProtection="1">
      <alignment horizontal="right" vertical="center" wrapText="1" indent="1"/>
      <protection hidden="1"/>
    </xf>
    <xf numFmtId="0" fontId="22" fillId="0" borderId="63"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38" fontId="59" fillId="0" borderId="66" xfId="0" applyNumberFormat="1" applyFont="1" applyFill="1" applyBorder="1" applyAlignment="1" applyProtection="1">
      <alignment horizontal="right" vertical="center"/>
      <protection hidden="1"/>
    </xf>
    <xf numFmtId="38" fontId="59" fillId="0" borderId="58" xfId="0" applyNumberFormat="1" applyFont="1" applyFill="1" applyBorder="1" applyAlignment="1" applyProtection="1">
      <alignment horizontal="right" vertical="center"/>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1"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0" fontId="8" fillId="4" borderId="56" xfId="0" applyFont="1" applyFill="1" applyBorder="1" applyAlignment="1" applyProtection="1">
      <alignment horizontal="center" vertical="center" wrapText="1"/>
      <protection hidden="1"/>
    </xf>
    <xf numFmtId="0" fontId="20" fillId="6" borderId="78" xfId="78" applyFont="1" applyBorder="1" applyAlignment="1" applyProtection="1">
      <alignment horizontal="left" vertical="center" indent="2"/>
      <protection hidden="1"/>
    </xf>
    <xf numFmtId="0" fontId="20" fillId="6" borderId="76" xfId="78" applyFont="1" applyBorder="1" applyAlignment="1" applyProtection="1">
      <alignment horizontal="left" vertical="center" indent="2"/>
      <protection hidden="1"/>
    </xf>
    <xf numFmtId="0" fontId="20" fillId="6" borderId="19" xfId="78" applyFont="1" applyBorder="1" applyAlignment="1" applyProtection="1">
      <alignment horizontal="left" vertical="center" indent="2"/>
      <protection hidden="1"/>
    </xf>
    <xf numFmtId="0" fontId="22" fillId="0" borderId="78" xfId="0" applyFont="1" applyBorder="1" applyAlignment="1" applyProtection="1">
      <alignment horizontal="center" vertical="center"/>
      <protection hidden="1"/>
    </xf>
    <xf numFmtId="0" fontId="22" fillId="0" borderId="80" xfId="0" applyFont="1" applyBorder="1" applyAlignment="1" applyProtection="1">
      <alignment horizontal="center" vertical="center"/>
      <protection hidden="1"/>
    </xf>
    <xf numFmtId="38" fontId="59" fillId="0" borderId="79" xfId="0" applyNumberFormat="1" applyFont="1" applyFill="1" applyBorder="1" applyAlignment="1" applyProtection="1">
      <alignment horizontal="right" vertical="center"/>
      <protection locked="0" hidden="1"/>
    </xf>
    <xf numFmtId="38" fontId="59" fillId="0" borderId="76" xfId="0" applyNumberFormat="1" applyFont="1" applyFill="1" applyBorder="1" applyAlignment="1" applyProtection="1">
      <alignment horizontal="right" vertical="center"/>
      <protection locked="0" hidden="1"/>
    </xf>
    <xf numFmtId="0" fontId="22" fillId="0" borderId="76"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90"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84" fillId="2" borderId="8" xfId="0" applyFont="1" applyFill="1" applyBorder="1" applyAlignment="1" applyProtection="1">
      <alignment horizontal="center" vertical="center"/>
      <protection locked="0"/>
    </xf>
    <xf numFmtId="0" fontId="84" fillId="2" borderId="4" xfId="0" applyFont="1" applyFill="1" applyBorder="1" applyAlignment="1" applyProtection="1">
      <alignment horizontal="center" vertical="center"/>
      <protection locked="0"/>
    </xf>
    <xf numFmtId="0" fontId="20" fillId="2" borderId="158" xfId="0" applyFont="1" applyFill="1" applyBorder="1" applyAlignment="1" applyProtection="1">
      <alignment vertical="center" wrapText="1"/>
      <protection hidden="1"/>
    </xf>
    <xf numFmtId="0" fontId="84" fillId="2" borderId="159" xfId="0" applyFont="1" applyFill="1" applyBorder="1" applyAlignment="1" applyProtection="1">
      <alignment horizontal="center" vertical="center"/>
      <protection locked="0"/>
    </xf>
    <xf numFmtId="0" fontId="84" fillId="2" borderId="154" xfId="0" applyFont="1" applyFill="1" applyBorder="1" applyAlignment="1" applyProtection="1">
      <alignment horizontal="center" vertical="center"/>
      <protection locked="0"/>
    </xf>
    <xf numFmtId="0" fontId="86" fillId="2" borderId="154"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2" fillId="0" borderId="0" xfId="0" applyFont="1" applyBorder="1" applyAlignment="1" applyProtection="1">
      <alignment horizontal="center" vertical="center"/>
      <protection hidden="1"/>
    </xf>
    <xf numFmtId="0" fontId="20" fillId="6" borderId="63"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0" fillId="6" borderId="59" xfId="78" applyFont="1" applyBorder="1" applyAlignment="1" applyProtection="1">
      <alignment horizontal="left" vertical="center" indent="2"/>
      <protection hidden="1"/>
    </xf>
    <xf numFmtId="0" fontId="22" fillId="0" borderId="61" xfId="0" applyFont="1" applyBorder="1" applyAlignment="1" applyProtection="1">
      <alignment horizontal="center" vertical="center"/>
      <protection hidden="1"/>
    </xf>
    <xf numFmtId="0" fontId="22" fillId="0" borderId="69" xfId="0" applyFont="1" applyBorder="1" applyAlignment="1" applyProtection="1">
      <alignment horizontal="center" vertical="center"/>
      <protection hidden="1"/>
    </xf>
    <xf numFmtId="38" fontId="60" fillId="0" borderId="61" xfId="0" applyNumberFormat="1" applyFont="1" applyFill="1" applyBorder="1" applyAlignment="1" applyProtection="1">
      <alignment vertical="center" wrapText="1"/>
      <protection hidden="1"/>
    </xf>
    <xf numFmtId="0" fontId="22" fillId="0" borderId="55"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38" fontId="59" fillId="0" borderId="70" xfId="0" applyNumberFormat="1" applyFont="1" applyBorder="1" applyAlignment="1" applyProtection="1">
      <alignment horizontal="right" vertical="center"/>
      <protection locked="0" hidden="1"/>
    </xf>
    <xf numFmtId="38" fontId="59" fillId="0" borderId="55" xfId="0" applyNumberFormat="1" applyFont="1" applyBorder="1" applyAlignment="1" applyProtection="1">
      <alignment horizontal="right" vertical="center"/>
      <protection locked="0"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0" fontId="51" fillId="6" borderId="62" xfId="78" applyFont="1" applyBorder="1" applyAlignment="1" applyProtection="1">
      <alignment horizontal="center" vertical="center" wrapText="1"/>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54" xfId="78" applyFont="1" applyBorder="1" applyAlignment="1" applyProtection="1">
      <alignment horizontal="left" vertical="center" indent="2"/>
      <protection hidden="1"/>
    </xf>
    <xf numFmtId="0" fontId="20" fillId="6" borderId="55" xfId="78" applyFont="1" applyBorder="1" applyAlignment="1" applyProtection="1">
      <alignment horizontal="left" vertical="center" indent="2"/>
      <protection hidden="1"/>
    </xf>
    <xf numFmtId="0" fontId="20" fillId="6" borderId="56" xfId="78" applyFont="1" applyBorder="1" applyAlignment="1" applyProtection="1">
      <alignment horizontal="left" vertical="center" indent="2"/>
      <protection hidden="1"/>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14" fillId="2" borderId="0" xfId="0" applyFont="1" applyFill="1" applyBorder="1" applyAlignment="1" applyProtection="1">
      <alignment horizontal="right" vertical="center"/>
      <protection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38" fontId="59" fillId="0" borderId="57"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38" fontId="59" fillId="0" borderId="66" xfId="0" applyNumberFormat="1" applyFont="1" applyFill="1" applyBorder="1" applyAlignment="1" applyProtection="1">
      <alignment horizontal="right" vertical="center"/>
      <protection locked="0" hidden="1"/>
    </xf>
    <xf numFmtId="38" fontId="59" fillId="0" borderId="58" xfId="0" applyNumberFormat="1" applyFont="1" applyFill="1" applyBorder="1" applyAlignment="1" applyProtection="1">
      <alignment horizontal="right" vertical="center"/>
      <protection locked="0" hidden="1"/>
    </xf>
    <xf numFmtId="177" fontId="31" fillId="0" borderId="120" xfId="11" applyNumberFormat="1" applyFont="1" applyBorder="1" applyAlignment="1" applyProtection="1">
      <alignment vertical="center" shrinkToFit="1"/>
      <protection hidden="1"/>
    </xf>
    <xf numFmtId="177" fontId="31" fillId="0" borderId="121" xfId="11" applyNumberFormat="1" applyFont="1" applyBorder="1" applyAlignment="1" applyProtection="1">
      <alignment vertical="center" shrinkToFit="1"/>
      <protection hidden="1"/>
    </xf>
    <xf numFmtId="177" fontId="31" fillId="0" borderId="122" xfId="11" applyNumberFormat="1" applyFont="1" applyBorder="1" applyAlignment="1" applyProtection="1">
      <alignment vertical="center" shrinkToFit="1"/>
      <protection hidden="1"/>
    </xf>
    <xf numFmtId="177" fontId="20" fillId="0" borderId="71"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72" xfId="11" applyNumberFormat="1" applyFont="1" applyFill="1" applyBorder="1" applyAlignment="1" applyProtection="1">
      <alignment horizontal="right" vertical="center" shrinkToFit="1"/>
      <protection hidden="1"/>
    </xf>
    <xf numFmtId="0" fontId="20" fillId="0" borderId="71"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71"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71"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6" borderId="87" xfId="78" applyFont="1" applyBorder="1" applyAlignment="1" applyProtection="1">
      <alignment horizontal="right" vertical="center"/>
      <protection hidden="1"/>
    </xf>
    <xf numFmtId="0" fontId="14" fillId="6" borderId="88" xfId="78" applyFont="1" applyBorder="1" applyAlignment="1" applyProtection="1">
      <alignment horizontal="right" vertical="center"/>
      <protection hidden="1"/>
    </xf>
    <xf numFmtId="0" fontId="14" fillId="6" borderId="89" xfId="78" applyFont="1" applyBorder="1" applyAlignment="1" applyProtection="1">
      <alignment horizontal="right" vertical="center"/>
      <protection hidden="1"/>
    </xf>
    <xf numFmtId="49" fontId="14" fillId="0" borderId="71"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9"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0" fontId="20" fillId="0" borderId="77"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9" fontId="20" fillId="2" borderId="77"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7" fontId="20" fillId="0" borderId="77"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49" fontId="14" fillId="0" borderId="77"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5" borderId="99" xfId="79" applyNumberFormat="1" applyFont="1" applyBorder="1" applyAlignment="1" applyProtection="1">
      <alignment horizontal="center" vertical="center" wrapText="1"/>
      <protection hidden="1"/>
    </xf>
    <xf numFmtId="0" fontId="14" fillId="5" borderId="100"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102"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49" fontId="14" fillId="0" borderId="86"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14" fillId="5" borderId="103" xfId="79" applyNumberFormat="1" applyFont="1" applyBorder="1" applyAlignment="1" applyProtection="1">
      <alignment horizontal="center" vertical="center" wrapText="1"/>
      <protection hidden="1"/>
    </xf>
    <xf numFmtId="0" fontId="14" fillId="5" borderId="104" xfId="79" applyNumberFormat="1" applyFont="1" applyBorder="1" applyAlignment="1" applyProtection="1">
      <alignment horizontal="center" vertical="center" wrapText="1"/>
      <protection hidden="1"/>
    </xf>
    <xf numFmtId="49" fontId="20" fillId="0" borderId="107"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14" fillId="6" borderId="98" xfId="78" applyFont="1" applyBorder="1" applyAlignment="1" applyProtection="1">
      <alignment horizontal="center" vertical="center" shrinkToFit="1"/>
      <protection hidden="1"/>
    </xf>
    <xf numFmtId="0" fontId="14" fillId="6" borderId="100" xfId="78" applyFont="1" applyBorder="1" applyAlignment="1" applyProtection="1">
      <alignment horizontal="center" vertical="center" shrinkToFit="1"/>
      <protection hidden="1"/>
    </xf>
    <xf numFmtId="0" fontId="14" fillId="6" borderId="101" xfId="78" applyFont="1" applyBorder="1" applyAlignment="1" applyProtection="1">
      <alignment horizontal="center" vertical="center" shrinkToFit="1"/>
      <protection hidden="1"/>
    </xf>
    <xf numFmtId="0" fontId="14" fillId="6" borderId="102" xfId="78" applyFont="1" applyBorder="1" applyAlignment="1" applyProtection="1">
      <alignment horizontal="center" vertical="center" shrinkToFit="1"/>
      <protection hidden="1"/>
    </xf>
    <xf numFmtId="0" fontId="14" fillId="5" borderId="116" xfId="79" applyNumberFormat="1" applyFont="1" applyBorder="1" applyAlignment="1" applyProtection="1">
      <alignment horizontal="center" vertical="center"/>
      <protection hidden="1"/>
    </xf>
    <xf numFmtId="0" fontId="14" fillId="5" borderId="117" xfId="79" applyNumberFormat="1" applyFont="1" applyBorder="1" applyAlignment="1" applyProtection="1">
      <alignment horizontal="center" vertical="center"/>
      <protection hidden="1"/>
    </xf>
    <xf numFmtId="0" fontId="14" fillId="5" borderId="118" xfId="79" applyNumberFormat="1" applyFont="1" applyBorder="1" applyAlignment="1" applyProtection="1">
      <alignment horizontal="center" vertical="center"/>
      <protection hidden="1"/>
    </xf>
    <xf numFmtId="0" fontId="14" fillId="5" borderId="119" xfId="79" applyNumberFormat="1" applyFont="1" applyBorder="1" applyAlignment="1" applyProtection="1">
      <alignment horizontal="center" vertical="center"/>
      <protection hidden="1"/>
    </xf>
    <xf numFmtId="0" fontId="14" fillId="5" borderId="110" xfId="79" applyNumberFormat="1" applyFont="1" applyBorder="1" applyAlignment="1" applyProtection="1">
      <alignment horizontal="center" vertical="center"/>
      <protection hidden="1"/>
    </xf>
    <xf numFmtId="0" fontId="20" fillId="0" borderId="86"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6"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77"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71"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0" fontId="25" fillId="6" borderId="87" xfId="78" applyFont="1" applyBorder="1" applyAlignment="1" applyProtection="1">
      <alignment horizontal="right" vertical="center"/>
      <protection hidden="1"/>
    </xf>
    <xf numFmtId="0" fontId="25" fillId="6" borderId="88" xfId="78" applyFont="1" applyBorder="1" applyAlignment="1" applyProtection="1">
      <alignment horizontal="right" vertical="center"/>
      <protection hidden="1"/>
    </xf>
    <xf numFmtId="38" fontId="52" fillId="0" borderId="90" xfId="0" applyNumberFormat="1" applyFont="1" applyFill="1" applyBorder="1" applyAlignment="1" applyProtection="1">
      <alignment horizontal="right" vertical="center"/>
      <protection hidden="1"/>
    </xf>
    <xf numFmtId="38" fontId="52" fillId="0" borderId="88" xfId="0" applyNumberFormat="1" applyFont="1" applyFill="1" applyBorder="1" applyAlignment="1" applyProtection="1">
      <alignment horizontal="right" vertical="center"/>
      <protection hidden="1"/>
    </xf>
    <xf numFmtId="0" fontId="15" fillId="0" borderId="113" xfId="0" applyFont="1" applyFill="1" applyBorder="1" applyAlignment="1" applyProtection="1">
      <alignment horizontal="center" vertical="center"/>
      <protection hidden="1"/>
    </xf>
    <xf numFmtId="0" fontId="15" fillId="0" borderId="114"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82"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38" fontId="52" fillId="0" borderId="78" xfId="0" applyNumberFormat="1" applyFont="1" applyFill="1" applyBorder="1" applyAlignment="1" applyProtection="1">
      <alignment horizontal="right" vertical="center"/>
      <protection hidden="1"/>
    </xf>
    <xf numFmtId="0" fontId="52" fillId="0" borderId="76"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12" xfId="0" applyFont="1" applyFill="1" applyBorder="1" applyAlignment="1" applyProtection="1">
      <alignment horizontal="center" vertical="center"/>
      <protection hidden="1"/>
    </xf>
    <xf numFmtId="38" fontId="31" fillId="0" borderId="85"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9" fontId="31" fillId="0" borderId="90"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179" fontId="31" fillId="0" borderId="91" xfId="11" applyNumberFormat="1" applyFont="1" applyBorder="1" applyAlignment="1" applyProtection="1">
      <alignment vertical="center" shrinkToFit="1"/>
      <protection hidden="1"/>
    </xf>
    <xf numFmtId="0" fontId="9" fillId="6" borderId="98"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0" fontId="9" fillId="6" borderId="100" xfId="78" applyFont="1" applyBorder="1" applyAlignment="1" applyProtection="1">
      <alignment horizontal="center" vertical="center" wrapText="1" shrinkToFit="1"/>
      <protection hidden="1"/>
    </xf>
    <xf numFmtId="0" fontId="9" fillId="6" borderId="101"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102" xfId="78" applyFont="1" applyBorder="1" applyAlignment="1" applyProtection="1">
      <alignment horizontal="center" vertical="center" wrapText="1" shrinkToFit="1"/>
      <protection hidden="1"/>
    </xf>
    <xf numFmtId="179" fontId="20" fillId="0" borderId="77"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7" fontId="20" fillId="0" borderId="77"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14" fillId="6" borderId="98" xfId="78" applyFont="1" applyBorder="1" applyAlignment="1" applyProtection="1">
      <alignment horizontal="center" vertical="center" wrapText="1"/>
      <protection hidden="1"/>
    </xf>
    <xf numFmtId="0" fontId="14" fillId="6" borderId="99" xfId="78" applyFont="1" applyBorder="1" applyAlignment="1" applyProtection="1">
      <alignment horizontal="center" vertical="center" wrapText="1"/>
      <protection hidden="1"/>
    </xf>
    <xf numFmtId="0" fontId="14" fillId="6" borderId="108" xfId="78" applyFont="1" applyBorder="1" applyAlignment="1" applyProtection="1">
      <alignment horizontal="center" vertical="center" wrapText="1"/>
      <protection hidden="1"/>
    </xf>
    <xf numFmtId="0" fontId="14" fillId="6" borderId="101"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9" xfId="78" applyFont="1" applyBorder="1" applyAlignment="1" applyProtection="1">
      <alignment horizontal="center" vertical="center" wrapText="1"/>
      <protection hidden="1"/>
    </xf>
    <xf numFmtId="177" fontId="20" fillId="0" borderId="86"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6"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179" fontId="20" fillId="0" borderId="86"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49" fontId="14" fillId="0" borderId="86"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4" fillId="0" borderId="86"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14" fillId="5" borderId="42" xfId="79" applyNumberFormat="1" applyFont="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8" fillId="4" borderId="62"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0" fontId="7" fillId="5" borderId="103"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0" fontId="7" fillId="5" borderId="104"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100"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2" xfId="79" applyNumberFormat="1" applyFont="1" applyBorder="1" applyAlignment="1" applyProtection="1">
      <alignment horizontal="center" vertical="center" wrapText="1"/>
      <protection hidden="1"/>
    </xf>
    <xf numFmtId="49" fontId="20" fillId="0" borderId="105" xfId="0" applyNumberFormat="1" applyFont="1" applyFill="1" applyBorder="1" applyAlignment="1" applyProtection="1">
      <alignment horizontal="center" vertical="center" shrinkToFit="1"/>
      <protection locked="0"/>
    </xf>
    <xf numFmtId="49" fontId="20" fillId="0" borderId="106" xfId="0" applyNumberFormat="1" applyFont="1" applyFill="1" applyBorder="1" applyAlignment="1" applyProtection="1">
      <alignment horizontal="center" vertical="center" shrinkToFit="1"/>
      <protection locked="0"/>
    </xf>
    <xf numFmtId="49" fontId="14" fillId="0" borderId="106" xfId="0" applyNumberFormat="1" applyFont="1" applyBorder="1" applyAlignment="1" applyProtection="1">
      <alignment horizontal="center" vertical="center" shrinkToFit="1"/>
      <protection locked="0"/>
    </xf>
    <xf numFmtId="0" fontId="20" fillId="6" borderId="95"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6" borderId="94" xfId="78" applyFont="1" applyBorder="1" applyAlignment="1" applyProtection="1">
      <alignment horizontal="center" vertical="center"/>
      <protection hidden="1"/>
    </xf>
    <xf numFmtId="0" fontId="20" fillId="6" borderId="111" xfId="78" applyFont="1" applyBorder="1" applyAlignment="1" applyProtection="1">
      <alignment horizontal="center" vertical="center"/>
      <protection hidden="1"/>
    </xf>
    <xf numFmtId="38" fontId="31" fillId="0" borderId="78" xfId="0" applyNumberFormat="1" applyFont="1" applyFill="1" applyBorder="1" applyAlignment="1" applyProtection="1">
      <alignment horizontal="right" vertical="center"/>
      <protection hidden="1"/>
    </xf>
    <xf numFmtId="38" fontId="31" fillId="0" borderId="76" xfId="0" applyNumberFormat="1" applyFont="1" applyFill="1" applyBorder="1" applyAlignment="1" applyProtection="1">
      <alignment horizontal="right" vertical="center"/>
      <protection hidden="1"/>
    </xf>
    <xf numFmtId="0" fontId="23" fillId="0" borderId="85"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6" fontId="30" fillId="0" borderId="85"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7"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0" fontId="23" fillId="0" borderId="78"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176" fontId="30" fillId="0" borderId="78" xfId="0" applyNumberFormat="1" applyFont="1" applyFill="1" applyBorder="1" applyAlignment="1" applyProtection="1">
      <alignment vertical="center"/>
      <protection hidden="1"/>
    </xf>
    <xf numFmtId="176" fontId="30" fillId="0" borderId="76" xfId="0" applyNumberFormat="1" applyFont="1" applyFill="1" applyBorder="1" applyAlignment="1" applyProtection="1">
      <alignment vertical="center"/>
      <protection hidden="1"/>
    </xf>
    <xf numFmtId="0" fontId="15" fillId="0" borderId="79" xfId="0" applyFont="1" applyFill="1" applyBorder="1" applyAlignment="1" applyProtection="1">
      <alignment horizontal="center" vertical="center"/>
      <protection hidden="1"/>
    </xf>
    <xf numFmtId="0" fontId="15" fillId="0" borderId="80" xfId="0" applyFont="1" applyFill="1" applyBorder="1" applyAlignment="1" applyProtection="1">
      <alignment horizontal="center" vertical="center"/>
      <protection hidden="1"/>
    </xf>
    <xf numFmtId="49" fontId="14" fillId="0" borderId="77"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38" fontId="30" fillId="0" borderId="76" xfId="0" applyNumberFormat="1" applyFont="1" applyFill="1" applyBorder="1" applyAlignment="1" applyProtection="1">
      <alignment vertical="center"/>
      <protection hidden="1"/>
    </xf>
    <xf numFmtId="49" fontId="20" fillId="0" borderId="1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20" fillId="0" borderId="126" xfId="0" applyNumberFormat="1" applyFont="1" applyFill="1" applyBorder="1" applyAlignment="1" applyProtection="1">
      <alignment horizontal="center" vertical="center" shrinkToFit="1"/>
      <protection locked="0"/>
    </xf>
    <xf numFmtId="49" fontId="20" fillId="0" borderId="110"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81"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shrinkToFit="1"/>
      <protection hidden="1"/>
    </xf>
    <xf numFmtId="0" fontId="20" fillId="4" borderId="93" xfId="0" applyFont="1" applyFill="1" applyBorder="1" applyAlignment="1" applyProtection="1">
      <alignment horizontal="center" vertical="center" shrinkToFit="1"/>
      <protection hidden="1"/>
    </xf>
    <xf numFmtId="0" fontId="20" fillId="4" borderId="94" xfId="0" applyFont="1" applyFill="1" applyBorder="1" applyAlignment="1" applyProtection="1">
      <alignment horizontal="center" vertical="center" shrinkToFit="1"/>
      <protection hidden="1"/>
    </xf>
    <xf numFmtId="0" fontId="20" fillId="4" borderId="95" xfId="0" applyFont="1" applyFill="1" applyBorder="1" applyAlignment="1" applyProtection="1">
      <alignment horizontal="center" vertical="center" shrinkToFit="1"/>
      <protection hidden="1"/>
    </xf>
    <xf numFmtId="0" fontId="20" fillId="6" borderId="96" xfId="78" applyFont="1" applyBorder="1" applyAlignment="1" applyProtection="1">
      <alignment horizontal="center" vertical="center"/>
      <protection hidden="1"/>
    </xf>
    <xf numFmtId="0" fontId="20" fillId="4" borderId="97" xfId="0" applyFont="1" applyFill="1" applyBorder="1" applyAlignment="1" applyProtection="1">
      <alignment horizontal="center" vertical="center"/>
      <protection hidden="1"/>
    </xf>
    <xf numFmtId="0" fontId="20" fillId="4" borderId="96"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88" fillId="2" borderId="0" xfId="0" applyFont="1" applyFill="1" applyBorder="1" applyAlignment="1" applyProtection="1">
      <alignment vertical="center"/>
      <protection hidden="1"/>
    </xf>
    <xf numFmtId="0" fontId="23" fillId="2" borderId="129" xfId="0" applyFont="1" applyFill="1" applyBorder="1" applyAlignment="1" applyProtection="1">
      <alignment horizontal="center" vertical="center"/>
      <protection hidden="1"/>
    </xf>
    <xf numFmtId="0" fontId="23" fillId="2" borderId="130" xfId="0" applyFont="1" applyFill="1" applyBorder="1" applyAlignment="1" applyProtection="1">
      <alignment horizontal="center" vertical="center"/>
      <protection hidden="1"/>
    </xf>
    <xf numFmtId="0" fontId="89" fillId="4" borderId="128" xfId="0" applyFont="1" applyFill="1" applyBorder="1" applyAlignment="1" applyProtection="1">
      <alignment horizontal="center" vertical="center"/>
      <protection hidden="1"/>
    </xf>
    <xf numFmtId="0" fontId="89" fillId="4" borderId="129" xfId="0" applyFont="1" applyFill="1" applyBorder="1" applyAlignment="1" applyProtection="1">
      <alignment horizontal="center" vertical="center"/>
      <protection hidden="1"/>
    </xf>
    <xf numFmtId="38" fontId="52" fillId="0" borderId="76" xfId="0" applyNumberFormat="1" applyFont="1" applyFill="1" applyBorder="1" applyAlignment="1" applyProtection="1">
      <alignment horizontal="right" vertical="center"/>
      <protection hidden="1"/>
    </xf>
    <xf numFmtId="38" fontId="30" fillId="0" borderId="110" xfId="0" applyNumberFormat="1" applyFont="1" applyFill="1" applyBorder="1" applyAlignment="1" applyProtection="1">
      <alignment vertical="center"/>
      <protection hidden="1"/>
    </xf>
    <xf numFmtId="0" fontId="15" fillId="0" borderId="119"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14" fillId="0" borderId="126" xfId="0" applyFont="1" applyFill="1" applyBorder="1" applyAlignment="1" applyProtection="1">
      <alignment horizontal="center" vertical="center" shrinkToFit="1"/>
      <protection hidden="1"/>
    </xf>
    <xf numFmtId="0" fontId="14" fillId="0" borderId="110"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7" xfId="0" applyFont="1" applyFill="1" applyBorder="1" applyAlignment="1" applyProtection="1">
      <alignment horizontal="center" vertical="center"/>
      <protection hidden="1"/>
    </xf>
    <xf numFmtId="0" fontId="30" fillId="0" borderId="110"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7" xfId="0" applyNumberFormat="1" applyFont="1" applyFill="1" applyBorder="1" applyAlignment="1" applyProtection="1">
      <alignment vertical="center"/>
      <protection hidden="1"/>
    </xf>
    <xf numFmtId="176" fontId="30" fillId="0" borderId="110" xfId="0" applyNumberFormat="1" applyFont="1" applyFill="1" applyBorder="1" applyAlignment="1" applyProtection="1">
      <alignment vertical="center"/>
      <protection hidden="1"/>
    </xf>
    <xf numFmtId="38" fontId="31" fillId="0" borderId="127" xfId="0" applyNumberFormat="1" applyFont="1" applyFill="1" applyBorder="1" applyAlignment="1" applyProtection="1">
      <alignment horizontal="right" vertical="center"/>
      <protection hidden="1"/>
    </xf>
    <xf numFmtId="38" fontId="31" fillId="0" borderId="110" xfId="0" applyNumberFormat="1" applyFont="1" applyFill="1" applyBorder="1" applyAlignment="1" applyProtection="1">
      <alignment horizontal="right" vertical="center"/>
      <protection hidden="1"/>
    </xf>
    <xf numFmtId="38" fontId="52" fillId="0" borderId="127" xfId="0" applyNumberFormat="1" applyFont="1" applyFill="1" applyBorder="1" applyAlignment="1" applyProtection="1">
      <alignment horizontal="right" vertical="center"/>
      <protection hidden="1"/>
    </xf>
    <xf numFmtId="38" fontId="52" fillId="0" borderId="110" xfId="0" applyNumberFormat="1" applyFont="1" applyFill="1" applyBorder="1" applyAlignment="1" applyProtection="1">
      <alignment horizontal="right" vertical="center"/>
      <protection hidden="1"/>
    </xf>
    <xf numFmtId="0" fontId="14" fillId="0" borderId="124" xfId="0" applyFont="1" applyFill="1" applyBorder="1" applyAlignment="1" applyProtection="1">
      <alignment horizontal="center" vertical="center" wrapText="1"/>
      <protection hidden="1"/>
    </xf>
    <xf numFmtId="0" fontId="14" fillId="0" borderId="125" xfId="0" applyFont="1" applyFill="1" applyBorder="1" applyAlignment="1" applyProtection="1">
      <alignment horizontal="center" vertical="center"/>
      <protection hidden="1"/>
    </xf>
    <xf numFmtId="0" fontId="30" fillId="0" borderId="125" xfId="0" applyFont="1" applyFill="1" applyBorder="1" applyAlignment="1" applyProtection="1">
      <alignment horizontal="center" vertical="center"/>
      <protection hidden="1"/>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146"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4"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77" fontId="20" fillId="0" borderId="84"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49" fontId="14" fillId="0" borderId="147" xfId="0" applyNumberFormat="1" applyFont="1" applyFill="1" applyBorder="1" applyAlignment="1" applyProtection="1">
      <alignment horizontal="center" vertical="center" shrinkToFit="1"/>
      <protection hidden="1"/>
    </xf>
    <xf numFmtId="49" fontId="14" fillId="0" borderId="144" xfId="0" applyNumberFormat="1" applyFont="1" applyFill="1" applyBorder="1" applyAlignment="1" applyProtection="1">
      <alignment horizontal="center" vertical="center" shrinkToFit="1"/>
      <protection hidden="1"/>
    </xf>
    <xf numFmtId="49" fontId="14" fillId="0" borderId="145" xfId="0" applyNumberFormat="1" applyFont="1" applyFill="1" applyBorder="1" applyAlignment="1" applyProtection="1">
      <alignment horizontal="center" vertical="center" shrinkToFit="1"/>
      <protection hidden="1"/>
    </xf>
    <xf numFmtId="49" fontId="14" fillId="0" borderId="14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145" xfId="0" applyNumberFormat="1" applyFont="1" applyFill="1" applyBorder="1" applyAlignment="1" applyProtection="1">
      <alignment horizontal="center" vertical="center" shrinkToFit="1"/>
      <protection locked="0"/>
    </xf>
    <xf numFmtId="49" fontId="14" fillId="0" borderId="143" xfId="0" applyNumberFormat="1" applyFont="1" applyBorder="1" applyAlignment="1" applyProtection="1">
      <alignment horizontal="left" vertical="center" shrinkToFit="1"/>
      <protection locked="0"/>
    </xf>
    <xf numFmtId="49" fontId="14" fillId="0" borderId="144" xfId="0" applyNumberFormat="1" applyFont="1" applyBorder="1" applyAlignment="1" applyProtection="1">
      <alignment horizontal="left" vertical="center" shrinkToFit="1"/>
      <protection locked="0"/>
    </xf>
    <xf numFmtId="49" fontId="14" fillId="0" borderId="145" xfId="0" applyNumberFormat="1" applyFont="1" applyBorder="1" applyAlignment="1" applyProtection="1">
      <alignment horizontal="left" vertical="center" shrinkToFit="1"/>
      <protection locked="0"/>
    </xf>
    <xf numFmtId="0" fontId="20" fillId="0" borderId="143" xfId="12" applyNumberFormat="1" applyFont="1" applyFill="1" applyBorder="1" applyAlignment="1" applyProtection="1">
      <alignment horizontal="center" vertical="center" shrinkToFit="1"/>
      <protection hidden="1"/>
    </xf>
    <xf numFmtId="0" fontId="20" fillId="0" borderId="145" xfId="12" applyNumberFormat="1" applyFont="1" applyFill="1" applyBorder="1" applyAlignment="1" applyProtection="1">
      <alignment horizontal="center" vertical="center" shrinkToFit="1"/>
      <protection hidden="1"/>
    </xf>
    <xf numFmtId="179" fontId="20" fillId="0" borderId="143" xfId="0" applyNumberFormat="1" applyFont="1" applyFill="1" applyBorder="1" applyAlignment="1" applyProtection="1">
      <alignment horizontal="right" vertical="center" shrinkToFit="1"/>
      <protection locked="0"/>
    </xf>
    <xf numFmtId="179" fontId="20" fillId="0" borderId="145" xfId="0" applyNumberFormat="1" applyFont="1" applyFill="1" applyBorder="1" applyAlignment="1" applyProtection="1">
      <alignment horizontal="right" vertical="center" shrinkToFit="1"/>
      <protection locked="0"/>
    </xf>
    <xf numFmtId="180" fontId="20" fillId="0" borderId="143" xfId="0" applyNumberFormat="1" applyFont="1" applyFill="1" applyBorder="1" applyAlignment="1" applyProtection="1">
      <alignment horizontal="right" vertical="center" shrinkToFit="1"/>
      <protection hidden="1"/>
    </xf>
    <xf numFmtId="180" fontId="20" fillId="0" borderId="144" xfId="0" applyNumberFormat="1" applyFont="1" applyFill="1" applyBorder="1" applyAlignment="1" applyProtection="1">
      <alignment horizontal="right" vertical="center" shrinkToFit="1"/>
      <protection hidden="1"/>
    </xf>
    <xf numFmtId="180" fontId="20" fillId="0" borderId="145" xfId="0" applyNumberFormat="1" applyFont="1" applyFill="1" applyBorder="1" applyAlignment="1" applyProtection="1">
      <alignment horizontal="right" vertical="center" shrinkToFit="1"/>
      <protection hidden="1"/>
    </xf>
    <xf numFmtId="177" fontId="20" fillId="0" borderId="143" xfId="12" applyNumberFormat="1" applyFont="1" applyFill="1" applyBorder="1" applyAlignment="1" applyProtection="1">
      <alignment horizontal="right" vertical="center" shrinkToFit="1"/>
      <protection locked="0"/>
    </xf>
    <xf numFmtId="177" fontId="20" fillId="0" borderId="144" xfId="12"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65"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49" fontId="14" fillId="0" borderId="134"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6" xfId="0" applyNumberFormat="1" applyFont="1" applyFill="1" applyBorder="1" applyAlignment="1" applyProtection="1">
      <alignment horizontal="center" vertical="center" shrinkToFit="1"/>
      <protection hidden="1"/>
    </xf>
    <xf numFmtId="49" fontId="14" fillId="0" borderId="135"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6" xfId="0" applyNumberFormat="1" applyFont="1" applyFill="1" applyBorder="1" applyAlignment="1" applyProtection="1">
      <alignment horizontal="center"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0" fontId="20" fillId="0" borderId="135" xfId="12" applyNumberFormat="1" applyFont="1" applyFill="1" applyBorder="1" applyAlignment="1" applyProtection="1">
      <alignment horizontal="center" vertical="center" shrinkToFit="1"/>
      <protection hidden="1"/>
    </xf>
    <xf numFmtId="0" fontId="20" fillId="0" borderId="136" xfId="12" applyNumberFormat="1" applyFont="1" applyFill="1" applyBorder="1" applyAlignment="1" applyProtection="1">
      <alignment horizontal="center" vertical="center" shrinkToFit="1"/>
      <protection hidden="1"/>
    </xf>
    <xf numFmtId="179" fontId="20" fillId="0" borderId="135" xfId="0" applyNumberFormat="1" applyFont="1" applyFill="1" applyBorder="1" applyAlignment="1" applyProtection="1">
      <alignment horizontal="right" vertical="center" shrinkToFit="1"/>
      <protection locked="0"/>
    </xf>
    <xf numFmtId="179" fontId="20" fillId="0" borderId="136" xfId="0" applyNumberFormat="1" applyFont="1" applyFill="1" applyBorder="1" applyAlignment="1" applyProtection="1">
      <alignment horizontal="right" vertical="center" shrinkToFit="1"/>
      <protection locked="0"/>
    </xf>
    <xf numFmtId="180" fontId="20" fillId="0" borderId="135"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6" xfId="0" applyNumberFormat="1" applyFont="1" applyFill="1" applyBorder="1" applyAlignment="1" applyProtection="1">
      <alignment horizontal="right" vertical="center" shrinkToFit="1"/>
      <protection hidden="1"/>
    </xf>
    <xf numFmtId="177" fontId="20" fillId="0" borderId="135"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0" fontId="20" fillId="0" borderId="84"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4"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4"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78" fontId="20" fillId="0" borderId="84"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178" fontId="20" fillId="0" borderId="135"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6" xfId="0" applyNumberFormat="1" applyFont="1" applyFill="1" applyBorder="1" applyAlignment="1" applyProtection="1">
      <alignment horizontal="right" vertical="center" shrinkToFit="1"/>
      <protection locked="0"/>
    </xf>
    <xf numFmtId="180" fontId="20" fillId="0" borderId="86"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9" xfId="0" applyNumberFormat="1" applyFont="1" applyFill="1" applyBorder="1" applyAlignment="1" applyProtection="1">
      <alignment horizontal="center"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80" xfId="0" applyNumberFormat="1" applyFont="1" applyFill="1" applyBorder="1" applyAlignment="1" applyProtection="1">
      <alignment horizontal="center" vertical="center" shrinkToFit="1"/>
      <protection hidden="1"/>
    </xf>
    <xf numFmtId="177" fontId="20" fillId="0" borderId="86"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protection hidden="1"/>
    </xf>
    <xf numFmtId="0" fontId="14" fillId="4" borderId="94" xfId="0" applyFont="1" applyFill="1" applyBorder="1" applyAlignment="1" applyProtection="1">
      <alignment horizontal="center" vertical="center"/>
      <protection hidden="1"/>
    </xf>
    <xf numFmtId="0" fontId="9" fillId="5" borderId="97"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6" borderId="97"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9" fillId="6" borderId="96"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5"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6" borderId="97" xfId="78" applyFont="1" applyBorder="1" applyAlignment="1" applyProtection="1">
      <alignment horizontal="center" vertical="center" shrinkToFit="1"/>
      <protection hidden="1"/>
    </xf>
    <xf numFmtId="0" fontId="14" fillId="6" borderId="96" xfId="78" applyFont="1" applyBorder="1" applyAlignment="1" applyProtection="1">
      <alignment horizontal="center" vertical="center" shrinkToFit="1"/>
      <protection hidden="1"/>
    </xf>
    <xf numFmtId="0" fontId="15" fillId="5" borderId="97" xfId="79" applyNumberFormat="1" applyFont="1" applyBorder="1" applyAlignment="1" applyProtection="1">
      <alignment horizontal="center" vertical="center" wrapText="1"/>
      <protection hidden="1"/>
    </xf>
    <xf numFmtId="0" fontId="15" fillId="5" borderId="96"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protection hidden="1"/>
    </xf>
    <xf numFmtId="0" fontId="14" fillId="5" borderId="111" xfId="79" applyNumberFormat="1" applyFont="1" applyBorder="1" applyAlignment="1" applyProtection="1">
      <alignment horizontal="center" vertical="center"/>
      <protection hidden="1"/>
    </xf>
    <xf numFmtId="0" fontId="14" fillId="0" borderId="81"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3"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6"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alignment horizontal="center" vertical="center" shrinkToFit="1"/>
      <protection locked="0"/>
    </xf>
    <xf numFmtId="49" fontId="14" fillId="0" borderId="137"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6"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6"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14" fillId="0" borderId="82"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83"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0" fontId="15" fillId="0" borderId="99" xfId="0" applyFont="1" applyFill="1" applyBorder="1" applyAlignment="1" applyProtection="1">
      <alignment horizontal="center" vertical="center"/>
      <protection hidden="1"/>
    </xf>
    <xf numFmtId="0" fontId="14" fillId="0" borderId="138" xfId="0" applyFont="1" applyFill="1" applyBorder="1" applyAlignment="1" applyProtection="1">
      <alignment horizontal="center" vertical="center" shrinkToFit="1"/>
      <protection hidden="1"/>
    </xf>
    <xf numFmtId="0" fontId="14" fillId="0" borderId="139" xfId="0" applyFont="1" applyFill="1" applyBorder="1" applyAlignment="1" applyProtection="1">
      <alignment horizontal="center" vertical="center" shrinkToFit="1"/>
      <protection hidden="1"/>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180" fontId="20" fillId="0" borderId="141"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42" xfId="0" applyNumberFormat="1" applyFont="1" applyFill="1" applyBorder="1" applyAlignment="1" applyProtection="1">
      <alignment horizontal="center" vertical="center" shrinkToFit="1"/>
      <protection hidden="1"/>
    </xf>
    <xf numFmtId="178" fontId="20" fillId="0" borderId="143" xfId="0" applyNumberFormat="1" applyFont="1" applyFill="1" applyBorder="1" applyAlignment="1" applyProtection="1">
      <alignment horizontal="right" vertical="center" shrinkToFit="1"/>
      <protection locked="0"/>
    </xf>
    <xf numFmtId="178" fontId="20" fillId="0" borderId="144" xfId="0" applyNumberFormat="1" applyFont="1" applyFill="1" applyBorder="1" applyAlignment="1" applyProtection="1">
      <alignment horizontal="right" vertical="center" shrinkToFit="1"/>
      <protection locked="0"/>
    </xf>
    <xf numFmtId="178" fontId="20" fillId="0" borderId="145" xfId="0" applyNumberFormat="1" applyFont="1" applyFill="1" applyBorder="1" applyAlignment="1" applyProtection="1">
      <alignment horizontal="right" vertical="center" shrinkToFit="1"/>
      <protection locked="0"/>
    </xf>
    <xf numFmtId="0" fontId="14" fillId="0" borderId="81" xfId="0" applyFont="1" applyFill="1" applyBorder="1" applyAlignment="1" applyProtection="1">
      <alignment horizontal="center" vertical="center"/>
      <protection hidden="1"/>
    </xf>
    <xf numFmtId="0" fontId="20" fillId="0" borderId="137"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7"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7"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8" xfId="0" applyNumberFormat="1" applyFont="1" applyFill="1" applyBorder="1" applyAlignment="1" applyProtection="1">
      <alignment vertical="center"/>
      <protection hidden="1"/>
    </xf>
    <xf numFmtId="38" fontId="52" fillId="0" borderId="76" xfId="0" applyNumberFormat="1"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0" fontId="14" fillId="4" borderId="95" xfId="0" applyFont="1" applyFill="1" applyBorder="1" applyAlignment="1" applyProtection="1">
      <alignment horizontal="center" vertical="center" wrapText="1"/>
      <protection hidden="1"/>
    </xf>
    <xf numFmtId="0" fontId="14" fillId="4" borderId="93" xfId="0" applyFont="1" applyFill="1" applyBorder="1" applyAlignment="1" applyProtection="1">
      <alignment horizontal="center" vertical="center" wrapText="1"/>
      <protection hidden="1"/>
    </xf>
    <xf numFmtId="0" fontId="14" fillId="4" borderId="94" xfId="0" applyFont="1" applyFill="1" applyBorder="1" applyAlignment="1" applyProtection="1">
      <alignment horizontal="center" vertical="center" wrapText="1"/>
      <protection hidden="1"/>
    </xf>
    <xf numFmtId="0" fontId="20" fillId="6" borderId="95" xfId="78" applyFont="1" applyBorder="1" applyAlignment="1" applyProtection="1">
      <alignment horizontal="center" vertical="center" wrapText="1"/>
      <protection hidden="1"/>
    </xf>
    <xf numFmtId="0" fontId="14" fillId="6" borderId="97" xfId="78" applyFont="1" applyBorder="1" applyAlignment="1" applyProtection="1">
      <alignment horizontal="center" vertical="center"/>
      <protection hidden="1"/>
    </xf>
    <xf numFmtId="0" fontId="14" fillId="6" borderId="96" xfId="78" applyFont="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30" fillId="0" borderId="131"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0" fontId="15" fillId="0" borderId="7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38" fontId="52" fillId="0" borderId="90" xfId="0" applyNumberFormat="1" applyFont="1" applyFill="1" applyBorder="1" applyAlignment="1" applyProtection="1">
      <alignment vertical="center"/>
      <protection hidden="1"/>
    </xf>
    <xf numFmtId="38" fontId="52" fillId="0" borderId="88" xfId="0" applyNumberFormat="1" applyFont="1" applyFill="1" applyBorder="1" applyAlignment="1" applyProtection="1">
      <alignment vertical="center"/>
      <protection hidden="1"/>
    </xf>
    <xf numFmtId="38" fontId="15" fillId="0" borderId="112" xfId="0" applyNumberFormat="1" applyFont="1" applyFill="1" applyBorder="1" applyAlignment="1" applyProtection="1">
      <alignment horizontal="center" vertical="center"/>
      <protection hidden="1"/>
    </xf>
    <xf numFmtId="38" fontId="15" fillId="0" borderId="114" xfId="0" applyNumberFormat="1" applyFont="1" applyFill="1" applyBorder="1" applyAlignment="1" applyProtection="1">
      <alignment horizontal="center" vertical="center"/>
      <protection hidden="1"/>
    </xf>
    <xf numFmtId="38" fontId="31" fillId="0" borderId="85"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14" fillId="0" borderId="82" xfId="0" applyFont="1" applyFill="1" applyBorder="1" applyAlignment="1" applyProtection="1">
      <alignment horizontal="center" vertical="center"/>
      <protection hidden="1"/>
    </xf>
    <xf numFmtId="0" fontId="20" fillId="0" borderId="75"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132" xfId="0" applyFont="1" applyFill="1" applyBorder="1" applyAlignment="1" applyProtection="1">
      <alignment horizontal="center" vertical="center"/>
      <protection hidden="1"/>
    </xf>
    <xf numFmtId="0" fontId="30" fillId="0" borderId="133"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38" fontId="15" fillId="0" borderId="113" xfId="0" applyNumberFormat="1" applyFont="1" applyFill="1" applyBorder="1" applyAlignment="1" applyProtection="1">
      <alignment horizontal="center" vertical="center"/>
      <protection hidden="1"/>
    </xf>
    <xf numFmtId="38" fontId="31" fillId="0" borderId="134"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0" fontId="30" fillId="0" borderId="85"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0" fontId="30" fillId="0" borderId="134"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15" fillId="0" borderId="135" xfId="0" applyFont="1" applyFill="1" applyBorder="1" applyAlignment="1" applyProtection="1">
      <alignment horizontal="center" vertical="center"/>
      <protection hidden="1"/>
    </xf>
    <xf numFmtId="0" fontId="15" fillId="0" borderId="136" xfId="0"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0" fontId="25" fillId="6" borderId="128" xfId="78" applyFont="1" applyBorder="1" applyAlignment="1" applyProtection="1">
      <alignment horizontal="center" vertical="center"/>
      <protection hidden="1"/>
    </xf>
    <xf numFmtId="0" fontId="25" fillId="6" borderId="129" xfId="78" applyFont="1" applyBorder="1" applyAlignment="1" applyProtection="1">
      <alignment horizontal="center" vertical="center"/>
      <protection hidden="1"/>
    </xf>
    <xf numFmtId="0" fontId="25" fillId="0" borderId="129" xfId="0" applyFont="1" applyFill="1" applyBorder="1" applyAlignment="1" applyProtection="1">
      <alignment horizontal="center" vertical="center"/>
      <protection hidden="1"/>
    </xf>
    <xf numFmtId="0" fontId="25" fillId="0" borderId="130" xfId="0" applyFont="1" applyFill="1" applyBorder="1" applyAlignment="1" applyProtection="1">
      <alignment horizontal="center" vertical="center"/>
      <protection hidden="1"/>
    </xf>
    <xf numFmtId="0" fontId="30" fillId="0" borderId="127" xfId="0" applyFont="1" applyFill="1" applyBorder="1" applyAlignment="1" applyProtection="1">
      <alignment vertical="center"/>
      <protection hidden="1"/>
    </xf>
    <xf numFmtId="0" fontId="30" fillId="0" borderId="110" xfId="0" applyFont="1" applyFill="1" applyBorder="1" applyAlignment="1" applyProtection="1">
      <alignment vertical="center"/>
      <protection hidden="1"/>
    </xf>
    <xf numFmtId="0" fontId="30" fillId="0" borderId="75"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30" fillId="0" borderId="75"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25" fillId="6" borderId="89" xfId="78" applyFont="1" applyBorder="1" applyAlignment="1" applyProtection="1">
      <alignment horizontal="right" vertical="center"/>
      <protection hidden="1"/>
    </xf>
    <xf numFmtId="38" fontId="31" fillId="0" borderId="88"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92" xfId="78" applyFont="1" applyBorder="1" applyAlignment="1" applyProtection="1">
      <alignment horizontal="center" vertical="center" wrapText="1"/>
      <protection hidden="1"/>
    </xf>
    <xf numFmtId="0" fontId="20" fillId="6" borderId="93" xfId="78" applyFont="1" applyBorder="1" applyAlignment="1" applyProtection="1">
      <alignment horizontal="center" vertical="center" wrapText="1"/>
      <protection hidden="1"/>
    </xf>
    <xf numFmtId="0" fontId="20" fillId="6" borderId="111" xfId="78" applyFont="1" applyBorder="1" applyAlignment="1" applyProtection="1">
      <alignment horizontal="center" vertical="center" wrapText="1"/>
      <protection hidden="1"/>
    </xf>
    <xf numFmtId="38" fontId="30" fillId="0" borderId="87" xfId="0" applyNumberFormat="1" applyFont="1" applyBorder="1" applyAlignment="1" applyProtection="1">
      <alignment horizontal="right" vertical="center"/>
      <protection hidden="1"/>
    </xf>
    <xf numFmtId="38" fontId="30" fillId="0" borderId="88" xfId="0" applyNumberFormat="1" applyFont="1" applyBorder="1" applyAlignment="1" applyProtection="1">
      <alignment horizontal="right" vertical="center"/>
      <protection hidden="1"/>
    </xf>
    <xf numFmtId="38" fontId="52" fillId="0" borderId="88" xfId="0" applyNumberFormat="1" applyFont="1" applyBorder="1" applyAlignment="1" applyProtection="1">
      <alignment horizontal="right" vertical="center"/>
      <protection hidden="1"/>
    </xf>
    <xf numFmtId="38" fontId="23" fillId="0" borderId="86"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49" fontId="14" fillId="0" borderId="127" xfId="0" applyNumberFormat="1" applyFont="1" applyBorder="1" applyAlignment="1" applyProtection="1">
      <alignment horizontal="center" vertical="center" shrinkToFit="1"/>
      <protection locked="0" hidden="1"/>
    </xf>
    <xf numFmtId="49" fontId="14" fillId="0" borderId="110" xfId="0" applyNumberFormat="1" applyFont="1" applyBorder="1" applyAlignment="1" applyProtection="1">
      <alignment horizontal="center" vertical="center" shrinkToFit="1"/>
      <protection locked="0" hidden="1"/>
    </xf>
    <xf numFmtId="49" fontId="14" fillId="0" borderId="127" xfId="0" applyNumberFormat="1" applyFont="1" applyBorder="1" applyAlignment="1" applyProtection="1">
      <alignment horizontal="center" vertical="center" shrinkToFit="1"/>
      <protection locked="0"/>
    </xf>
    <xf numFmtId="49" fontId="14" fillId="0" borderId="110"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9" xfId="0" applyNumberFormat="1" applyFont="1" applyBorder="1" applyAlignment="1" applyProtection="1">
      <alignment horizontal="center" vertical="center" shrinkToFit="1"/>
      <protection locked="0"/>
    </xf>
    <xf numFmtId="49" fontId="20" fillId="0" borderId="110"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9" xfId="81" applyFont="1" applyBorder="1" applyAlignment="1" applyProtection="1">
      <alignment horizontal="center" vertical="center" shrinkToFit="1"/>
      <protection locked="0"/>
    </xf>
    <xf numFmtId="9" fontId="23" fillId="0" borderId="110"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5"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6" xfId="11" applyNumberFormat="1" applyFont="1" applyFill="1" applyBorder="1" applyAlignment="1" applyProtection="1">
      <alignment vertical="center" shrinkToFit="1"/>
      <protection locked="0"/>
    </xf>
    <xf numFmtId="38" fontId="23" fillId="0" borderId="119" xfId="11" applyFont="1" applyFill="1" applyBorder="1" applyAlignment="1" applyProtection="1">
      <alignment vertical="center" shrinkToFit="1"/>
      <protection locked="0"/>
    </xf>
    <xf numFmtId="38" fontId="23" fillId="0" borderId="110" xfId="11" applyFont="1" applyFill="1" applyBorder="1" applyAlignment="1" applyProtection="1">
      <alignment vertical="center" shrinkToFit="1"/>
      <protection locked="0"/>
    </xf>
    <xf numFmtId="38" fontId="23" fillId="0" borderId="44" xfId="1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49" fontId="20" fillId="0" borderId="81" xfId="0" applyNumberFormat="1" applyFont="1" applyBorder="1" applyAlignment="1" applyProtection="1">
      <alignment horizontal="center" vertical="center" shrinkToFit="1"/>
      <protection hidden="1"/>
    </xf>
    <xf numFmtId="49" fontId="20" fillId="0" borderId="76"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3"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7"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14" fillId="0" borderId="137" xfId="0" applyNumberFormat="1" applyFont="1" applyBorder="1" applyAlignment="1" applyProtection="1">
      <alignment horizontal="center" vertical="center" shrinkToFit="1"/>
      <protection locked="0"/>
    </xf>
    <xf numFmtId="49" fontId="20" fillId="0" borderId="86"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86" xfId="81" applyFont="1" applyBorder="1" applyAlignment="1" applyProtection="1">
      <alignment horizontal="center" vertical="center" shrinkToFit="1"/>
      <protection locked="0"/>
    </xf>
    <xf numFmtId="9" fontId="23" fillId="0" borderId="25" xfId="81" applyFont="1" applyBorder="1" applyAlignment="1" applyProtection="1">
      <alignment horizontal="center" vertical="center" shrinkToFit="1"/>
      <protection locked="0"/>
    </xf>
    <xf numFmtId="9" fontId="23" fillId="0" borderId="41" xfId="81" applyFont="1" applyBorder="1" applyAlignment="1" applyProtection="1">
      <alignment horizontal="center" vertical="center" shrinkToFit="1"/>
      <protection locked="0"/>
    </xf>
    <xf numFmtId="0" fontId="20" fillId="5" borderId="97"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96" xfId="79" applyNumberFormat="1" applyFont="1" applyBorder="1" applyAlignment="1" applyProtection="1">
      <alignment horizontal="center" vertical="center" wrapText="1"/>
      <protection hidden="1"/>
    </xf>
    <xf numFmtId="0" fontId="20" fillId="5" borderId="111" xfId="79" applyNumberFormat="1" applyFont="1" applyBorder="1" applyAlignment="1" applyProtection="1">
      <alignment horizontal="center" vertical="center" wrapText="1"/>
      <protection hidden="1"/>
    </xf>
    <xf numFmtId="0" fontId="13" fillId="4" borderId="128" xfId="0" applyFont="1" applyFill="1" applyBorder="1" applyAlignment="1" applyProtection="1">
      <alignment horizontal="center" vertical="center"/>
      <protection hidden="1"/>
    </xf>
    <xf numFmtId="0" fontId="13" fillId="4" borderId="12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4" borderId="95" xfId="0" applyFont="1" applyFill="1" applyBorder="1" applyAlignment="1" applyProtection="1">
      <alignment horizontal="center" vertical="center"/>
      <protection hidden="1"/>
    </xf>
    <xf numFmtId="0" fontId="20" fillId="5" borderId="95" xfId="79" applyNumberFormat="1" applyFont="1" applyBorder="1" applyAlignment="1" applyProtection="1">
      <alignment horizontal="center" vertical="center" wrapText="1"/>
      <protection hidden="1"/>
    </xf>
    <xf numFmtId="182" fontId="76" fillId="8" borderId="0" xfId="74" applyNumberFormat="1" applyFont="1" applyFill="1" applyAlignment="1" applyProtection="1">
      <alignment horizontal="right" vertical="center" shrinkToFit="1"/>
      <protection hidden="1"/>
    </xf>
    <xf numFmtId="183" fontId="77" fillId="8" borderId="0" xfId="74" applyNumberFormat="1" applyFont="1" applyFill="1" applyBorder="1" applyAlignment="1" applyProtection="1">
      <alignment horizontal="center" vertical="center"/>
      <protection hidden="1"/>
    </xf>
    <xf numFmtId="183" fontId="77" fillId="8" borderId="0" xfId="0" applyNumberFormat="1" applyFont="1" applyFill="1" applyBorder="1" applyAlignment="1" applyProtection="1">
      <alignment horizontal="center" vertical="center"/>
      <protection hidden="1"/>
    </xf>
    <xf numFmtId="0" fontId="74" fillId="8" borderId="0" xfId="0" applyFont="1" applyFill="1" applyBorder="1" applyAlignment="1" applyProtection="1">
      <alignment horizontal="right" vertical="center"/>
      <protection hidden="1"/>
    </xf>
    <xf numFmtId="0" fontId="75" fillId="8" borderId="6" xfId="0" applyFont="1" applyFill="1" applyBorder="1" applyAlignment="1" applyProtection="1">
      <alignment vertical="center" shrinkToFit="1"/>
      <protection hidden="1"/>
    </xf>
    <xf numFmtId="0" fontId="73" fillId="8" borderId="6" xfId="0" applyFont="1" applyFill="1" applyBorder="1" applyAlignment="1" applyProtection="1">
      <alignment horizontal="center" vertical="center" textRotation="255"/>
      <protection hidden="1"/>
    </xf>
    <xf numFmtId="49" fontId="85" fillId="8" borderId="0" xfId="0" applyNumberFormat="1" applyFont="1" applyFill="1" applyAlignment="1" applyProtection="1">
      <alignment horizontal="center" vertical="center"/>
      <protection hidden="1"/>
    </xf>
    <xf numFmtId="49" fontId="36" fillId="8" borderId="0" xfId="0" applyNumberFormat="1" applyFont="1" applyFill="1" applyBorder="1" applyAlignment="1" applyProtection="1">
      <alignment horizontal="left" vertical="center"/>
      <protection hidden="1"/>
    </xf>
    <xf numFmtId="49" fontId="36" fillId="8" borderId="0" xfId="0" applyNumberFormat="1" applyFont="1" applyFill="1" applyBorder="1" applyAlignment="1" applyProtection="1">
      <alignment vertical="top"/>
      <protection hidden="1"/>
    </xf>
    <xf numFmtId="49" fontId="36" fillId="8" borderId="0" xfId="0" applyNumberFormat="1" applyFont="1" applyFill="1" applyBorder="1" applyAlignment="1" applyProtection="1">
      <alignment vertical="top" wrapText="1"/>
      <protection hidden="1"/>
    </xf>
    <xf numFmtId="49" fontId="68" fillId="8" borderId="0" xfId="0" applyNumberFormat="1" applyFont="1" applyFill="1" applyBorder="1" applyAlignment="1" applyProtection="1">
      <alignment vertical="top" wrapText="1"/>
      <protection hidden="1"/>
    </xf>
    <xf numFmtId="49" fontId="68" fillId="8" borderId="0" xfId="0" applyNumberFormat="1" applyFont="1" applyFill="1" applyBorder="1" applyAlignment="1" applyProtection="1">
      <alignment vertical="top"/>
      <protection hidden="1"/>
    </xf>
    <xf numFmtId="49" fontId="68" fillId="8" borderId="0" xfId="0" applyNumberFormat="1" applyFont="1" applyFill="1" applyAlignment="1" applyProtection="1">
      <alignment vertical="top" wrapText="1"/>
      <protection hidden="1"/>
    </xf>
    <xf numFmtId="49" fontId="68" fillId="8" borderId="0" xfId="0" applyNumberFormat="1" applyFont="1" applyFill="1" applyBorder="1" applyAlignment="1" applyProtection="1">
      <alignment vertical="top" wrapText="1" shrinkToFit="1"/>
      <protection hidden="1"/>
    </xf>
    <xf numFmtId="0" fontId="36" fillId="8" borderId="0" xfId="74" applyFont="1" applyFill="1" applyBorder="1" applyAlignment="1" applyProtection="1">
      <alignment horizontal="center" vertical="center" wrapText="1"/>
      <protection hidden="1"/>
    </xf>
    <xf numFmtId="49" fontId="36" fillId="8" borderId="0" xfId="74" applyNumberFormat="1" applyFont="1" applyFill="1" applyAlignment="1" applyProtection="1">
      <alignment horizontal="center" vertical="center"/>
      <protection hidden="1"/>
    </xf>
    <xf numFmtId="0" fontId="38" fillId="8" borderId="0" xfId="0" applyFont="1" applyFill="1" applyAlignment="1" applyProtection="1">
      <alignment horizontal="center" vertical="center" wrapText="1"/>
      <protection hidden="1"/>
    </xf>
    <xf numFmtId="49" fontId="36" fillId="8" borderId="0" xfId="0" applyNumberFormat="1" applyFont="1" applyFill="1" applyBorder="1" applyAlignment="1" applyProtection="1">
      <alignment vertical="center" wrapText="1"/>
      <protection hidden="1"/>
    </xf>
    <xf numFmtId="0" fontId="7" fillId="8" borderId="0" xfId="0" applyFont="1" applyFill="1" applyAlignment="1" applyProtection="1">
      <alignment horizontal="left" vertical="center" shrinkToFit="1"/>
      <protection hidden="1"/>
    </xf>
    <xf numFmtId="0" fontId="29" fillId="8" borderId="0" xfId="80" applyFill="1">
      <alignment horizontal="center" vertical="center"/>
      <protection hidden="1"/>
    </xf>
    <xf numFmtId="0" fontId="15" fillId="8" borderId="0" xfId="79" applyNumberFormat="1"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hidden="1"/>
    </xf>
    <xf numFmtId="0" fontId="14" fillId="8" borderId="116" xfId="79" applyNumberFormat="1" applyFont="1" applyFill="1" applyBorder="1" applyAlignment="1" applyProtection="1">
      <alignment horizontal="center" vertical="center"/>
      <protection hidden="1"/>
    </xf>
    <xf numFmtId="0" fontId="14" fillId="8" borderId="117" xfId="79" applyNumberFormat="1" applyFont="1" applyFill="1" applyBorder="1" applyAlignment="1" applyProtection="1">
      <alignment horizontal="center" vertical="center"/>
      <protection hidden="1"/>
    </xf>
    <xf numFmtId="0" fontId="14" fillId="8" borderId="118" xfId="79" applyNumberFormat="1" applyFont="1" applyFill="1" applyBorder="1" applyAlignment="1" applyProtection="1">
      <alignment horizontal="center" vertical="center"/>
      <protection hidden="1"/>
    </xf>
    <xf numFmtId="0" fontId="9" fillId="8" borderId="98" xfId="78" applyFont="1" applyFill="1" applyBorder="1" applyAlignment="1" applyProtection="1">
      <alignment horizontal="center" vertical="center" wrapText="1" shrinkToFit="1"/>
      <protection hidden="1"/>
    </xf>
    <xf numFmtId="0" fontId="9" fillId="8" borderId="99" xfId="78" applyFont="1" applyFill="1" applyBorder="1" applyAlignment="1" applyProtection="1">
      <alignment horizontal="center" vertical="center" wrapText="1" shrinkToFit="1"/>
      <protection hidden="1"/>
    </xf>
    <xf numFmtId="0" fontId="9" fillId="8" borderId="100" xfId="78" applyFont="1" applyFill="1" applyBorder="1" applyAlignment="1" applyProtection="1">
      <alignment horizontal="center" vertical="center" wrapText="1" shrinkToFit="1"/>
      <protection hidden="1"/>
    </xf>
    <xf numFmtId="0" fontId="9" fillId="8" borderId="101" xfId="78" applyFont="1" applyFill="1" applyBorder="1" applyAlignment="1" applyProtection="1">
      <alignment horizontal="center" vertical="center" wrapText="1" shrinkToFit="1"/>
      <protection hidden="1"/>
    </xf>
    <xf numFmtId="0" fontId="9" fillId="8" borderId="10" xfId="78" applyFont="1" applyFill="1" applyBorder="1" applyAlignment="1" applyProtection="1">
      <alignment horizontal="center" vertical="center" wrapText="1" shrinkToFit="1"/>
      <protection hidden="1"/>
    </xf>
    <xf numFmtId="0" fontId="9" fillId="8" borderId="102" xfId="78" applyFont="1" applyFill="1" applyBorder="1" applyAlignment="1" applyProtection="1">
      <alignment horizontal="center" vertical="center" wrapText="1" shrinkToFit="1"/>
      <protection hidden="1"/>
    </xf>
    <xf numFmtId="0" fontId="14" fillId="8" borderId="98" xfId="79" applyNumberFormat="1" applyFont="1" applyFill="1" applyBorder="1" applyAlignment="1" applyProtection="1">
      <alignment horizontal="center" vertical="center" wrapText="1"/>
      <protection hidden="1"/>
    </xf>
    <xf numFmtId="0" fontId="14" fillId="8" borderId="99" xfId="79" applyNumberFormat="1" applyFont="1" applyFill="1" applyBorder="1" applyAlignment="1" applyProtection="1">
      <alignment horizontal="center" vertical="center" wrapText="1"/>
      <protection hidden="1"/>
    </xf>
    <xf numFmtId="0" fontId="14" fillId="8" borderId="100" xfId="79" applyNumberFormat="1" applyFont="1" applyFill="1" applyBorder="1" applyAlignment="1" applyProtection="1">
      <alignment horizontal="center" vertical="center" wrapText="1"/>
      <protection hidden="1"/>
    </xf>
    <xf numFmtId="0" fontId="14" fillId="8" borderId="101" xfId="79" applyNumberFormat="1" applyFont="1" applyFill="1" applyBorder="1" applyAlignment="1" applyProtection="1">
      <alignment horizontal="center" vertical="center" wrapText="1"/>
      <protection hidden="1"/>
    </xf>
    <xf numFmtId="0" fontId="14" fillId="8" borderId="10" xfId="79" applyNumberFormat="1" applyFont="1" applyFill="1" applyBorder="1" applyAlignment="1" applyProtection="1">
      <alignment horizontal="center" vertical="center" wrapText="1"/>
      <protection hidden="1"/>
    </xf>
    <xf numFmtId="0" fontId="14" fillId="8" borderId="102" xfId="79" applyNumberFormat="1" applyFont="1" applyFill="1" applyBorder="1" applyAlignment="1" applyProtection="1">
      <alignment horizontal="center" vertical="center" wrapText="1"/>
      <protection hidden="1"/>
    </xf>
    <xf numFmtId="0" fontId="14" fillId="8" borderId="98" xfId="78" applyFont="1" applyFill="1" applyBorder="1" applyAlignment="1" applyProtection="1">
      <alignment horizontal="center" vertical="center" wrapText="1"/>
      <protection hidden="1"/>
    </xf>
    <xf numFmtId="0" fontId="14" fillId="8" borderId="99" xfId="78" applyFont="1" applyFill="1" applyBorder="1" applyAlignment="1" applyProtection="1">
      <alignment horizontal="center" vertical="center" wrapText="1"/>
      <protection hidden="1"/>
    </xf>
    <xf numFmtId="0" fontId="14" fillId="8" borderId="108" xfId="78" applyFont="1" applyFill="1" applyBorder="1" applyAlignment="1" applyProtection="1">
      <alignment horizontal="center" vertical="center" wrapText="1"/>
      <protection hidden="1"/>
    </xf>
    <xf numFmtId="0" fontId="14" fillId="8" borderId="101" xfId="78" applyFont="1" applyFill="1" applyBorder="1" applyAlignment="1" applyProtection="1">
      <alignment horizontal="center" vertical="center" wrapText="1"/>
      <protection hidden="1"/>
    </xf>
    <xf numFmtId="0" fontId="14" fillId="8" borderId="10" xfId="78" applyFont="1" applyFill="1" applyBorder="1" applyAlignment="1" applyProtection="1">
      <alignment horizontal="center" vertical="center" wrapText="1"/>
      <protection hidden="1"/>
    </xf>
    <xf numFmtId="0" fontId="14" fillId="8" borderId="109" xfId="78" applyFont="1" applyFill="1" applyBorder="1" applyAlignment="1" applyProtection="1">
      <alignment horizontal="center" vertical="center" wrapText="1"/>
      <protection hidden="1"/>
    </xf>
    <xf numFmtId="0" fontId="14" fillId="8" borderId="119" xfId="79" applyNumberFormat="1" applyFont="1" applyFill="1" applyBorder="1" applyAlignment="1" applyProtection="1">
      <alignment horizontal="center" vertical="center"/>
      <protection hidden="1"/>
    </xf>
    <xf numFmtId="0" fontId="14" fillId="8" borderId="110" xfId="79" applyNumberFormat="1" applyFont="1" applyFill="1" applyBorder="1" applyAlignment="1" applyProtection="1">
      <alignment horizontal="center" vertical="center"/>
      <protection hidden="1"/>
    </xf>
    <xf numFmtId="0" fontId="14" fillId="8" borderId="42" xfId="79" applyNumberFormat="1" applyFont="1" applyFill="1" applyBorder="1" applyAlignment="1" applyProtection="1">
      <alignment horizontal="center" vertical="center"/>
      <protection hidden="1"/>
    </xf>
    <xf numFmtId="0" fontId="8" fillId="8" borderId="128" xfId="0" applyFont="1" applyFill="1" applyBorder="1" applyAlignment="1" applyProtection="1">
      <alignment horizontal="center" vertical="center"/>
      <protection hidden="1"/>
    </xf>
    <xf numFmtId="0" fontId="8" fillId="8" borderId="129" xfId="0" applyFont="1" applyFill="1" applyBorder="1" applyAlignment="1" applyProtection="1">
      <alignment horizontal="center" vertical="center"/>
      <protection hidden="1"/>
    </xf>
    <xf numFmtId="0" fontId="23" fillId="8" borderId="129" xfId="0" applyFont="1" applyFill="1" applyBorder="1" applyAlignment="1" applyProtection="1">
      <alignment horizontal="center" vertical="center"/>
      <protection hidden="1"/>
    </xf>
    <xf numFmtId="0" fontId="23" fillId="8" borderId="130" xfId="0" applyFont="1" applyFill="1" applyBorder="1" applyAlignment="1" applyProtection="1">
      <alignment horizontal="center" vertical="center"/>
      <protection hidden="1"/>
    </xf>
    <xf numFmtId="0" fontId="61" fillId="8" borderId="0" xfId="0" applyFont="1" applyFill="1" applyBorder="1" applyAlignment="1" applyProtection="1">
      <alignment vertical="center"/>
      <protection hidden="1"/>
    </xf>
    <xf numFmtId="0" fontId="14" fillId="8" borderId="1" xfId="79" applyNumberFormat="1" applyFont="1" applyFill="1" applyBorder="1" applyAlignment="1" applyProtection="1">
      <alignment horizontal="left" vertical="center" shrinkToFit="1"/>
      <protection hidden="1"/>
    </xf>
    <xf numFmtId="0" fontId="14" fillId="8" borderId="7" xfId="79" applyNumberFormat="1" applyFont="1" applyFill="1" applyBorder="1" applyAlignment="1" applyProtection="1">
      <alignment horizontal="left" vertical="center" shrinkToFit="1"/>
      <protection hidden="1"/>
    </xf>
    <xf numFmtId="0" fontId="14" fillId="8" borderId="2" xfId="79" applyNumberFormat="1" applyFont="1" applyFill="1" applyBorder="1" applyAlignment="1" applyProtection="1">
      <alignment horizontal="left" vertical="center" shrinkToFit="1"/>
      <protection hidden="1"/>
    </xf>
    <xf numFmtId="0" fontId="20" fillId="8" borderId="1" xfId="0" applyFont="1" applyFill="1" applyBorder="1" applyAlignment="1" applyProtection="1">
      <alignment horizontal="center" vertical="center"/>
      <protection locked="0" hidden="1"/>
    </xf>
    <xf numFmtId="0" fontId="20" fillId="8" borderId="7" xfId="0" applyFont="1" applyFill="1" applyBorder="1" applyAlignment="1" applyProtection="1">
      <alignment horizontal="center" vertical="center"/>
      <protection locked="0" hidden="1"/>
    </xf>
    <xf numFmtId="0" fontId="20" fillId="8" borderId="2" xfId="0" applyFont="1" applyFill="1" applyBorder="1" applyAlignment="1" applyProtection="1">
      <alignment horizontal="center" vertical="center"/>
      <protection locked="0" hidden="1"/>
    </xf>
    <xf numFmtId="0" fontId="7" fillId="8" borderId="103" xfId="79" applyNumberFormat="1" applyFont="1" applyFill="1" applyBorder="1" applyAlignment="1" applyProtection="1">
      <alignment horizontal="center" vertical="center" wrapText="1"/>
      <protection hidden="1"/>
    </xf>
    <xf numFmtId="0" fontId="7" fillId="8" borderId="99" xfId="79" applyNumberFormat="1" applyFont="1" applyFill="1" applyBorder="1" applyAlignment="1" applyProtection="1">
      <alignment horizontal="center" vertical="center" wrapText="1"/>
      <protection hidden="1"/>
    </xf>
    <xf numFmtId="0" fontId="7" fillId="8" borderId="100" xfId="79" applyNumberFormat="1" applyFont="1" applyFill="1" applyBorder="1" applyAlignment="1" applyProtection="1">
      <alignment horizontal="center" vertical="center" wrapText="1"/>
      <protection hidden="1"/>
    </xf>
    <xf numFmtId="0" fontId="7" fillId="8" borderId="104" xfId="79" applyNumberFormat="1" applyFont="1" applyFill="1" applyBorder="1" applyAlignment="1" applyProtection="1">
      <alignment horizontal="center" vertical="center" wrapText="1"/>
      <protection hidden="1"/>
    </xf>
    <xf numFmtId="0" fontId="7" fillId="8" borderId="10" xfId="79" applyNumberFormat="1" applyFont="1" applyFill="1" applyBorder="1" applyAlignment="1" applyProtection="1">
      <alignment horizontal="center" vertical="center" wrapText="1"/>
      <protection hidden="1"/>
    </xf>
    <xf numFmtId="0" fontId="7" fillId="8" borderId="102" xfId="79" applyNumberFormat="1" applyFont="1" applyFill="1" applyBorder="1" applyAlignment="1" applyProtection="1">
      <alignment horizontal="center" vertical="center" wrapText="1"/>
      <protection hidden="1"/>
    </xf>
    <xf numFmtId="0" fontId="14" fillId="8" borderId="98" xfId="78" applyFont="1" applyFill="1" applyBorder="1" applyAlignment="1" applyProtection="1">
      <alignment horizontal="center" vertical="center" shrinkToFit="1"/>
      <protection hidden="1"/>
    </xf>
    <xf numFmtId="0" fontId="14" fillId="8" borderId="100" xfId="78" applyFont="1" applyFill="1" applyBorder="1" applyAlignment="1" applyProtection="1">
      <alignment horizontal="center" vertical="center" shrinkToFit="1"/>
      <protection hidden="1"/>
    </xf>
    <xf numFmtId="0" fontId="14" fillId="8" borderId="101" xfId="78" applyFont="1" applyFill="1" applyBorder="1" applyAlignment="1" applyProtection="1">
      <alignment horizontal="center" vertical="center" shrinkToFit="1"/>
      <protection hidden="1"/>
    </xf>
    <xf numFmtId="0" fontId="14" fillId="8" borderId="102" xfId="78" applyFont="1" applyFill="1" applyBorder="1" applyAlignment="1" applyProtection="1">
      <alignment horizontal="center" vertical="center" shrinkToFit="1"/>
      <protection hidden="1"/>
    </xf>
    <xf numFmtId="179" fontId="20" fillId="8" borderId="25" xfId="11" applyNumberFormat="1" applyFont="1" applyFill="1" applyBorder="1" applyAlignment="1" applyProtection="1">
      <alignment vertical="center" shrinkToFit="1"/>
      <protection locked="0"/>
    </xf>
    <xf numFmtId="179" fontId="20" fillId="8" borderId="41" xfId="11" applyNumberFormat="1" applyFont="1" applyFill="1" applyBorder="1" applyAlignment="1" applyProtection="1">
      <alignment vertical="center" shrinkToFit="1"/>
      <protection locked="0"/>
    </xf>
    <xf numFmtId="177" fontId="20" fillId="8" borderId="86" xfId="11" applyNumberFormat="1" applyFont="1" applyFill="1" applyBorder="1" applyAlignment="1" applyProtection="1">
      <alignment vertical="center" shrinkToFit="1"/>
      <protection hidden="1"/>
    </xf>
    <xf numFmtId="177" fontId="20" fillId="8" borderId="25" xfId="11" applyNumberFormat="1" applyFont="1" applyFill="1" applyBorder="1" applyAlignment="1" applyProtection="1">
      <alignment vertical="center" shrinkToFit="1"/>
      <protection hidden="1"/>
    </xf>
    <xf numFmtId="177" fontId="20" fillId="8" borderId="41" xfId="11" applyNumberFormat="1" applyFont="1" applyFill="1" applyBorder="1" applyAlignment="1" applyProtection="1">
      <alignment vertical="center" shrinkToFit="1"/>
      <protection hidden="1"/>
    </xf>
    <xf numFmtId="179" fontId="20" fillId="8" borderId="86" xfId="11" applyNumberFormat="1" applyFont="1" applyFill="1" applyBorder="1" applyAlignment="1" applyProtection="1">
      <alignment vertical="center" shrinkToFit="1"/>
      <protection locked="0"/>
    </xf>
    <xf numFmtId="177" fontId="20" fillId="8" borderId="86" xfId="11" applyNumberFormat="1" applyFont="1" applyFill="1" applyBorder="1" applyAlignment="1" applyProtection="1">
      <alignment horizontal="right" vertical="center" shrinkToFit="1"/>
      <protection hidden="1"/>
    </xf>
    <xf numFmtId="177" fontId="20" fillId="8" borderId="25" xfId="11" applyNumberFormat="1" applyFont="1" applyFill="1" applyBorder="1" applyAlignment="1" applyProtection="1">
      <alignment horizontal="right" vertical="center" shrinkToFit="1"/>
      <protection hidden="1"/>
    </xf>
    <xf numFmtId="177" fontId="20" fillId="8" borderId="28" xfId="11" applyNumberFormat="1" applyFont="1" applyFill="1" applyBorder="1" applyAlignment="1" applyProtection="1">
      <alignment horizontal="right" vertical="center" shrinkToFit="1"/>
      <protection hidden="1"/>
    </xf>
    <xf numFmtId="49" fontId="20" fillId="8" borderId="123" xfId="0" applyNumberFormat="1" applyFont="1" applyFill="1" applyBorder="1" applyAlignment="1" applyProtection="1">
      <alignment horizontal="center" vertical="center" shrinkToFit="1"/>
      <protection locked="0"/>
    </xf>
    <xf numFmtId="49" fontId="20" fillId="8" borderId="26" xfId="0" applyNumberFormat="1" applyFont="1" applyFill="1" applyBorder="1" applyAlignment="1" applyProtection="1">
      <alignment horizontal="center" vertical="center" shrinkToFit="1"/>
      <protection locked="0"/>
    </xf>
    <xf numFmtId="49" fontId="20" fillId="8" borderId="38" xfId="0" applyNumberFormat="1" applyFont="1" applyFill="1" applyBorder="1" applyAlignment="1" applyProtection="1">
      <alignment horizontal="center" vertical="center" shrinkToFit="1"/>
      <protection locked="0"/>
    </xf>
    <xf numFmtId="49" fontId="14" fillId="8" borderId="71" xfId="0" applyNumberFormat="1" applyFont="1" applyFill="1" applyBorder="1" applyAlignment="1" applyProtection="1">
      <alignment horizontal="center" vertical="center" shrinkToFit="1"/>
      <protection locked="0"/>
    </xf>
    <xf numFmtId="49" fontId="14" fillId="8" borderId="26" xfId="0" applyNumberFormat="1" applyFont="1" applyFill="1" applyBorder="1" applyAlignment="1" applyProtection="1">
      <alignment horizontal="center" vertical="center" shrinkToFit="1"/>
      <protection locked="0"/>
    </xf>
    <xf numFmtId="49" fontId="14" fillId="8" borderId="38" xfId="0" applyNumberFormat="1" applyFont="1" applyFill="1" applyBorder="1" applyAlignment="1" applyProtection="1">
      <alignment horizontal="center" vertical="center" shrinkToFit="1"/>
      <protection locked="0"/>
    </xf>
    <xf numFmtId="49" fontId="14" fillId="8" borderId="71" xfId="0" applyNumberFormat="1" applyFont="1" applyFill="1" applyBorder="1" applyAlignment="1" applyProtection="1">
      <alignment vertical="center" shrinkToFit="1"/>
      <protection locked="0"/>
    </xf>
    <xf numFmtId="49" fontId="14" fillId="8" borderId="26" xfId="0" applyNumberFormat="1" applyFont="1" applyFill="1" applyBorder="1" applyAlignment="1" applyProtection="1">
      <alignment vertical="center" shrinkToFit="1"/>
      <protection locked="0"/>
    </xf>
    <xf numFmtId="49" fontId="14" fillId="8" borderId="38" xfId="0" applyNumberFormat="1" applyFont="1" applyFill="1" applyBorder="1" applyAlignment="1" applyProtection="1">
      <alignment vertical="center" shrinkToFit="1"/>
      <protection locked="0"/>
    </xf>
    <xf numFmtId="0" fontId="20" fillId="8" borderId="71" xfId="0" applyNumberFormat="1" applyFont="1" applyFill="1" applyBorder="1" applyAlignment="1" applyProtection="1">
      <alignment horizontal="center" vertical="center" shrinkToFit="1"/>
      <protection hidden="1"/>
    </xf>
    <xf numFmtId="0" fontId="20" fillId="8" borderId="38" xfId="0" applyNumberFormat="1" applyFont="1" applyFill="1" applyBorder="1" applyAlignment="1" applyProtection="1">
      <alignment horizontal="center" vertical="center" shrinkToFit="1"/>
      <protection hidden="1"/>
    </xf>
    <xf numFmtId="179" fontId="20" fillId="8" borderId="71" xfId="11" applyNumberFormat="1" applyFont="1" applyFill="1" applyBorder="1" applyAlignment="1" applyProtection="1">
      <alignment vertical="center" shrinkToFit="1"/>
      <protection locked="0"/>
    </xf>
    <xf numFmtId="179" fontId="20" fillId="8" borderId="26" xfId="11" applyNumberFormat="1" applyFont="1" applyFill="1" applyBorder="1" applyAlignment="1" applyProtection="1">
      <alignment vertical="center" shrinkToFit="1"/>
      <protection locked="0"/>
    </xf>
    <xf numFmtId="49" fontId="20" fillId="8" borderId="107" xfId="0" applyNumberFormat="1" applyFont="1" applyFill="1" applyBorder="1" applyAlignment="1" applyProtection="1">
      <alignment horizontal="center" vertical="center" shrinkToFit="1"/>
      <protection locked="0"/>
    </xf>
    <xf numFmtId="49" fontId="20" fillId="8" borderId="25" xfId="0" applyNumberFormat="1" applyFont="1" applyFill="1" applyBorder="1" applyAlignment="1" applyProtection="1">
      <alignment horizontal="center" vertical="center" shrinkToFit="1"/>
      <protection locked="0"/>
    </xf>
    <xf numFmtId="49" fontId="20" fillId="8" borderId="41" xfId="0" applyNumberFormat="1" applyFont="1" applyFill="1" applyBorder="1" applyAlignment="1" applyProtection="1">
      <alignment horizontal="center" vertical="center" shrinkToFit="1"/>
      <protection locked="0"/>
    </xf>
    <xf numFmtId="49" fontId="14" fillId="8" borderId="86" xfId="0" applyNumberFormat="1" applyFont="1" applyFill="1" applyBorder="1" applyAlignment="1" applyProtection="1">
      <alignment horizontal="center" vertical="center" shrinkToFit="1"/>
      <protection locked="0"/>
    </xf>
    <xf numFmtId="49" fontId="14" fillId="8" borderId="25" xfId="0" applyNumberFormat="1" applyFont="1" applyFill="1" applyBorder="1" applyAlignment="1" applyProtection="1">
      <alignment horizontal="center" vertical="center" shrinkToFit="1"/>
      <protection locked="0"/>
    </xf>
    <xf numFmtId="49" fontId="14" fillId="8" borderId="41" xfId="0" applyNumberFormat="1" applyFont="1" applyFill="1" applyBorder="1" applyAlignment="1" applyProtection="1">
      <alignment horizontal="center" vertical="center" shrinkToFit="1"/>
      <protection locked="0"/>
    </xf>
    <xf numFmtId="49" fontId="14" fillId="8" borderId="86" xfId="0" applyNumberFormat="1" applyFont="1" applyFill="1" applyBorder="1" applyAlignment="1" applyProtection="1">
      <alignment vertical="center" shrinkToFit="1"/>
      <protection locked="0"/>
    </xf>
    <xf numFmtId="49" fontId="14" fillId="8" borderId="25" xfId="0" applyNumberFormat="1" applyFont="1" applyFill="1" applyBorder="1" applyAlignment="1" applyProtection="1">
      <alignment vertical="center" shrinkToFit="1"/>
      <protection locked="0"/>
    </xf>
    <xf numFmtId="49" fontId="14" fillId="8" borderId="41" xfId="0" applyNumberFormat="1" applyFont="1" applyFill="1" applyBorder="1" applyAlignment="1" applyProtection="1">
      <alignment vertical="center" shrinkToFit="1"/>
      <protection locked="0"/>
    </xf>
    <xf numFmtId="0" fontId="20" fillId="8" borderId="86" xfId="0" applyNumberFormat="1" applyFont="1" applyFill="1" applyBorder="1" applyAlignment="1" applyProtection="1">
      <alignment horizontal="center" vertical="center" shrinkToFit="1"/>
      <protection hidden="1"/>
    </xf>
    <xf numFmtId="0" fontId="20" fillId="8" borderId="41" xfId="0" applyNumberFormat="1" applyFont="1" applyFill="1" applyBorder="1" applyAlignment="1" applyProtection="1">
      <alignment horizontal="center" vertical="center" shrinkToFit="1"/>
      <protection hidden="1"/>
    </xf>
    <xf numFmtId="179" fontId="20" fillId="8" borderId="38" xfId="11" applyNumberFormat="1" applyFont="1" applyFill="1" applyBorder="1" applyAlignment="1" applyProtection="1">
      <alignment vertical="center" shrinkToFit="1"/>
      <protection locked="0"/>
    </xf>
    <xf numFmtId="177" fontId="20" fillId="8" borderId="71" xfId="11" applyNumberFormat="1" applyFont="1" applyFill="1" applyBorder="1" applyAlignment="1" applyProtection="1">
      <alignment vertical="center" shrinkToFit="1"/>
      <protection hidden="1"/>
    </xf>
    <xf numFmtId="177" fontId="20" fillId="8" borderId="26" xfId="11" applyNumberFormat="1" applyFont="1" applyFill="1" applyBorder="1" applyAlignment="1" applyProtection="1">
      <alignment vertical="center" shrinkToFit="1"/>
      <protection hidden="1"/>
    </xf>
    <xf numFmtId="177" fontId="20" fillId="8" borderId="38" xfId="11" applyNumberFormat="1" applyFont="1" applyFill="1" applyBorder="1" applyAlignment="1" applyProtection="1">
      <alignment vertical="center" shrinkToFit="1"/>
      <protection hidden="1"/>
    </xf>
    <xf numFmtId="177" fontId="20" fillId="8" borderId="71" xfId="11" applyNumberFormat="1" applyFont="1" applyFill="1" applyBorder="1" applyAlignment="1" applyProtection="1">
      <alignment horizontal="right" vertical="center" shrinkToFit="1"/>
      <protection hidden="1"/>
    </xf>
    <xf numFmtId="177" fontId="20" fillId="8" borderId="26" xfId="11" applyNumberFormat="1" applyFont="1" applyFill="1" applyBorder="1" applyAlignment="1" applyProtection="1">
      <alignment horizontal="right" vertical="center" shrinkToFit="1"/>
      <protection hidden="1"/>
    </xf>
    <xf numFmtId="177" fontId="20" fillId="8" borderId="72" xfId="11" applyNumberFormat="1" applyFont="1" applyFill="1" applyBorder="1" applyAlignment="1" applyProtection="1">
      <alignment horizontal="right" vertical="center" shrinkToFit="1"/>
      <protection hidden="1"/>
    </xf>
    <xf numFmtId="177" fontId="20" fillId="8" borderId="77" xfId="11" applyNumberFormat="1" applyFont="1" applyFill="1" applyBorder="1" applyAlignment="1" applyProtection="1">
      <alignment horizontal="right" vertical="center" shrinkToFit="1"/>
      <protection hidden="1"/>
    </xf>
    <xf numFmtId="177" fontId="20" fillId="8" borderId="27" xfId="11" applyNumberFormat="1" applyFont="1" applyFill="1" applyBorder="1" applyAlignment="1" applyProtection="1">
      <alignment horizontal="right" vertical="center" shrinkToFit="1"/>
      <protection hidden="1"/>
    </xf>
    <xf numFmtId="177" fontId="20" fillId="8" borderId="32" xfId="11" applyNumberFormat="1" applyFont="1" applyFill="1" applyBorder="1" applyAlignment="1" applyProtection="1">
      <alignment horizontal="right" vertical="center" shrinkToFit="1"/>
      <protection hidden="1"/>
    </xf>
    <xf numFmtId="0" fontId="14" fillId="8" borderId="87" xfId="78" applyFont="1" applyFill="1" applyBorder="1" applyAlignment="1" applyProtection="1">
      <alignment horizontal="right" vertical="center"/>
      <protection hidden="1"/>
    </xf>
    <xf numFmtId="0" fontId="14" fillId="8" borderId="88" xfId="78" applyFont="1" applyFill="1" applyBorder="1" applyAlignment="1" applyProtection="1">
      <alignment horizontal="right" vertical="center"/>
      <protection hidden="1"/>
    </xf>
    <xf numFmtId="0" fontId="14" fillId="8" borderId="89" xfId="78" applyFont="1" applyFill="1" applyBorder="1" applyAlignment="1" applyProtection="1">
      <alignment horizontal="right" vertical="center"/>
      <protection hidden="1"/>
    </xf>
    <xf numFmtId="179" fontId="31" fillId="8" borderId="90" xfId="11" applyNumberFormat="1" applyFont="1" applyFill="1" applyBorder="1" applyAlignment="1" applyProtection="1">
      <alignment vertical="center" shrinkToFit="1"/>
      <protection hidden="1"/>
    </xf>
    <xf numFmtId="179" fontId="31" fillId="8" borderId="88" xfId="11" applyNumberFormat="1" applyFont="1" applyFill="1" applyBorder="1" applyAlignment="1" applyProtection="1">
      <alignment vertical="center" shrinkToFit="1"/>
      <protection hidden="1"/>
    </xf>
    <xf numFmtId="179" fontId="31" fillId="8" borderId="91" xfId="11" applyNumberFormat="1" applyFont="1" applyFill="1" applyBorder="1" applyAlignment="1" applyProtection="1">
      <alignment vertical="center" shrinkToFit="1"/>
      <protection hidden="1"/>
    </xf>
    <xf numFmtId="177" fontId="31" fillId="8" borderId="120" xfId="11" applyNumberFormat="1" applyFont="1" applyFill="1" applyBorder="1" applyAlignment="1" applyProtection="1">
      <alignment vertical="center" shrinkToFit="1"/>
      <protection hidden="1"/>
    </xf>
    <xf numFmtId="177" fontId="31" fillId="8" borderId="121" xfId="11" applyNumberFormat="1" applyFont="1" applyFill="1" applyBorder="1" applyAlignment="1" applyProtection="1">
      <alignment vertical="center" shrinkToFit="1"/>
      <protection hidden="1"/>
    </xf>
    <xf numFmtId="177" fontId="31" fillId="8" borderId="122" xfId="11" applyNumberFormat="1" applyFont="1" applyFill="1" applyBorder="1" applyAlignment="1" applyProtection="1">
      <alignment vertical="center" shrinkToFit="1"/>
      <protection hidden="1"/>
    </xf>
    <xf numFmtId="49" fontId="14" fillId="8" borderId="71" xfId="0" applyNumberFormat="1" applyFont="1" applyFill="1" applyBorder="1" applyAlignment="1" applyProtection="1">
      <alignment horizontal="left" vertical="center" shrinkToFit="1"/>
      <protection locked="0"/>
    </xf>
    <xf numFmtId="49" fontId="14" fillId="8" borderId="26" xfId="0" applyNumberFormat="1" applyFont="1" applyFill="1" applyBorder="1" applyAlignment="1" applyProtection="1">
      <alignment horizontal="left" vertical="center" shrinkToFit="1"/>
      <protection locked="0"/>
    </xf>
    <xf numFmtId="49" fontId="14" fillId="8" borderId="38" xfId="0" applyNumberFormat="1" applyFont="1" applyFill="1" applyBorder="1" applyAlignment="1" applyProtection="1">
      <alignment horizontal="left" vertical="center" shrinkToFit="1"/>
      <protection locked="0"/>
    </xf>
    <xf numFmtId="49" fontId="14" fillId="8" borderId="86" xfId="0" applyNumberFormat="1" applyFont="1" applyFill="1" applyBorder="1" applyAlignment="1" applyProtection="1">
      <alignment horizontal="left" vertical="center" shrinkToFit="1"/>
      <protection locked="0"/>
    </xf>
    <xf numFmtId="49" fontId="14" fillId="8" borderId="25" xfId="0" applyNumberFormat="1" applyFont="1" applyFill="1" applyBorder="1" applyAlignment="1" applyProtection="1">
      <alignment horizontal="left" vertical="center" shrinkToFit="1"/>
      <protection locked="0"/>
    </xf>
    <xf numFmtId="49" fontId="14" fillId="8" borderId="41" xfId="0" applyNumberFormat="1" applyFont="1" applyFill="1" applyBorder="1" applyAlignment="1" applyProtection="1">
      <alignment horizontal="left" vertical="center" shrinkToFit="1"/>
      <protection locked="0"/>
    </xf>
    <xf numFmtId="0" fontId="20" fillId="8" borderId="95" xfId="78" applyFont="1" applyFill="1" applyBorder="1" applyAlignment="1" applyProtection="1">
      <alignment horizontal="center" vertical="center"/>
      <protection hidden="1"/>
    </xf>
    <xf numFmtId="0" fontId="20" fillId="8" borderId="93" xfId="78" applyFont="1" applyFill="1" applyBorder="1" applyAlignment="1" applyProtection="1">
      <alignment horizontal="center" vertical="center"/>
      <protection hidden="1"/>
    </xf>
    <xf numFmtId="0" fontId="20" fillId="8" borderId="111" xfId="78" applyFont="1" applyFill="1" applyBorder="1" applyAlignment="1" applyProtection="1">
      <alignment horizontal="center" vertical="center"/>
      <protection hidden="1"/>
    </xf>
    <xf numFmtId="0" fontId="14" fillId="8" borderId="124" xfId="0" applyFont="1" applyFill="1" applyBorder="1" applyAlignment="1" applyProtection="1">
      <alignment horizontal="center" vertical="center" wrapText="1"/>
      <protection hidden="1"/>
    </xf>
    <xf numFmtId="0" fontId="14" fillId="8" borderId="125" xfId="0" applyFont="1" applyFill="1" applyBorder="1" applyAlignment="1" applyProtection="1">
      <alignment horizontal="center" vertical="center"/>
      <protection hidden="1"/>
    </xf>
    <xf numFmtId="0" fontId="30" fillId="8" borderId="125" xfId="0" applyFont="1" applyFill="1" applyBorder="1" applyAlignment="1" applyProtection="1">
      <alignment horizontal="center" vertical="center"/>
      <protection hidden="1"/>
    </xf>
    <xf numFmtId="176" fontId="30" fillId="8" borderId="78" xfId="0" applyNumberFormat="1" applyFont="1" applyFill="1" applyBorder="1" applyAlignment="1" applyProtection="1">
      <alignment vertical="center"/>
      <protection hidden="1"/>
    </xf>
    <xf numFmtId="176" fontId="30" fillId="8" borderId="76" xfId="0" applyNumberFormat="1" applyFont="1" applyFill="1" applyBorder="1" applyAlignment="1" applyProtection="1">
      <alignment vertical="center"/>
      <protection hidden="1"/>
    </xf>
    <xf numFmtId="0" fontId="15" fillId="8" borderId="79" xfId="0" applyFont="1" applyFill="1" applyBorder="1" applyAlignment="1" applyProtection="1">
      <alignment horizontal="center" vertical="center"/>
      <protection hidden="1"/>
    </xf>
    <xf numFmtId="0" fontId="15" fillId="8" borderId="80" xfId="0" applyFont="1" applyFill="1" applyBorder="1" applyAlignment="1" applyProtection="1">
      <alignment horizontal="center" vertical="center"/>
      <protection hidden="1"/>
    </xf>
    <xf numFmtId="38" fontId="30" fillId="8" borderId="76" xfId="0" applyNumberFormat="1" applyFont="1" applyFill="1" applyBorder="1" applyAlignment="1" applyProtection="1">
      <alignment vertical="center"/>
      <protection hidden="1"/>
    </xf>
    <xf numFmtId="38" fontId="31" fillId="8" borderId="78" xfId="0" applyNumberFormat="1" applyFont="1" applyFill="1" applyBorder="1" applyAlignment="1" applyProtection="1">
      <alignment horizontal="right" vertical="center"/>
      <protection hidden="1"/>
    </xf>
    <xf numFmtId="38" fontId="31" fillId="8" borderId="76" xfId="0" applyNumberFormat="1" applyFont="1" applyFill="1" applyBorder="1" applyAlignment="1" applyProtection="1">
      <alignment horizontal="right" vertical="center"/>
      <protection hidden="1"/>
    </xf>
    <xf numFmtId="38" fontId="52" fillId="8" borderId="78" xfId="0" applyNumberFormat="1" applyFont="1" applyFill="1" applyBorder="1" applyAlignment="1" applyProtection="1">
      <alignment horizontal="right" vertical="center"/>
      <protection hidden="1"/>
    </xf>
    <xf numFmtId="38" fontId="52" fillId="8" borderId="76" xfId="0" applyNumberFormat="1" applyFont="1" applyFill="1" applyBorder="1" applyAlignment="1" applyProtection="1">
      <alignment horizontal="right" vertical="center"/>
      <protection hidden="1"/>
    </xf>
    <xf numFmtId="0" fontId="20" fillId="8" borderId="92" xfId="0" applyFont="1" applyFill="1" applyBorder="1" applyAlignment="1" applyProtection="1">
      <alignment horizontal="center" vertical="center" shrinkToFit="1"/>
      <protection hidden="1"/>
    </xf>
    <xf numFmtId="0" fontId="20" fillId="8" borderId="93" xfId="0" applyFont="1" applyFill="1" applyBorder="1" applyAlignment="1" applyProtection="1">
      <alignment horizontal="center" vertical="center" shrinkToFit="1"/>
      <protection hidden="1"/>
    </xf>
    <xf numFmtId="0" fontId="20" fillId="8" borderId="94" xfId="0" applyFont="1" applyFill="1" applyBorder="1" applyAlignment="1" applyProtection="1">
      <alignment horizontal="center" vertical="center" shrinkToFit="1"/>
      <protection hidden="1"/>
    </xf>
    <xf numFmtId="0" fontId="20" fillId="8" borderId="95" xfId="0" applyFont="1" applyFill="1" applyBorder="1" applyAlignment="1" applyProtection="1">
      <alignment horizontal="center" vertical="center" shrinkToFit="1"/>
      <protection hidden="1"/>
    </xf>
    <xf numFmtId="0" fontId="20" fillId="8" borderId="96" xfId="78" applyFont="1" applyFill="1" applyBorder="1" applyAlignment="1" applyProtection="1">
      <alignment horizontal="center" vertical="center"/>
      <protection hidden="1"/>
    </xf>
    <xf numFmtId="0" fontId="20" fillId="8" borderId="97" xfId="0" applyFont="1" applyFill="1" applyBorder="1" applyAlignment="1" applyProtection="1">
      <alignment horizontal="center" vertical="center"/>
      <protection hidden="1"/>
    </xf>
    <xf numFmtId="0" fontId="20" fillId="8" borderId="96" xfId="0" applyFont="1" applyFill="1" applyBorder="1" applyAlignment="1" applyProtection="1">
      <alignment horizontal="center" vertical="center"/>
      <protection hidden="1"/>
    </xf>
    <xf numFmtId="0" fontId="20" fillId="8" borderId="93" xfId="0" applyFont="1" applyFill="1" applyBorder="1" applyAlignment="1" applyProtection="1">
      <alignment horizontal="center" vertical="center"/>
      <protection hidden="1"/>
    </xf>
    <xf numFmtId="0" fontId="20" fillId="8" borderId="94" xfId="0" applyFont="1" applyFill="1" applyBorder="1" applyAlignment="1" applyProtection="1">
      <alignment horizontal="center" vertical="center"/>
      <protection hidden="1"/>
    </xf>
    <xf numFmtId="0" fontId="20" fillId="8" borderId="94" xfId="78" applyFont="1" applyFill="1" applyBorder="1" applyAlignment="1" applyProtection="1">
      <alignment horizontal="center" vertical="center"/>
      <protection hidden="1"/>
    </xf>
    <xf numFmtId="38" fontId="52" fillId="8" borderId="127" xfId="0" applyNumberFormat="1" applyFont="1" applyFill="1" applyBorder="1" applyAlignment="1" applyProtection="1">
      <alignment horizontal="right" vertical="center"/>
      <protection hidden="1"/>
    </xf>
    <xf numFmtId="38" fontId="52" fillId="8" borderId="110" xfId="0" applyNumberFormat="1" applyFont="1" applyFill="1" applyBorder="1" applyAlignment="1" applyProtection="1">
      <alignment horizontal="right" vertical="center"/>
      <protection hidden="1"/>
    </xf>
    <xf numFmtId="0" fontId="25" fillId="8" borderId="87" xfId="78" applyFont="1" applyFill="1" applyBorder="1" applyAlignment="1" applyProtection="1">
      <alignment horizontal="right" vertical="center"/>
      <protection hidden="1"/>
    </xf>
    <xf numFmtId="0" fontId="25" fillId="8" borderId="88" xfId="78" applyFont="1" applyFill="1" applyBorder="1" applyAlignment="1" applyProtection="1">
      <alignment horizontal="right" vertical="center"/>
      <protection hidden="1"/>
    </xf>
    <xf numFmtId="38" fontId="52" fillId="8" borderId="90" xfId="0" applyNumberFormat="1" applyFont="1" applyFill="1" applyBorder="1" applyAlignment="1" applyProtection="1">
      <alignment horizontal="right" vertical="center"/>
      <protection hidden="1"/>
    </xf>
    <xf numFmtId="38" fontId="52" fillId="8" borderId="88" xfId="0" applyNumberFormat="1" applyFont="1" applyFill="1" applyBorder="1" applyAlignment="1" applyProtection="1">
      <alignment horizontal="right" vertical="center"/>
      <protection hidden="1"/>
    </xf>
    <xf numFmtId="0" fontId="14" fillId="8" borderId="126" xfId="0" applyFont="1" applyFill="1" applyBorder="1" applyAlignment="1" applyProtection="1">
      <alignment horizontal="center" vertical="center" shrinkToFit="1"/>
      <protection hidden="1"/>
    </xf>
    <xf numFmtId="0" fontId="14" fillId="8" borderId="110" xfId="0" applyFont="1" applyFill="1" applyBorder="1" applyAlignment="1" applyProtection="1">
      <alignment horizontal="center" vertical="center" shrinkToFit="1"/>
      <protection hidden="1"/>
    </xf>
    <xf numFmtId="0" fontId="14" fillId="8" borderId="43" xfId="0" applyFont="1" applyFill="1" applyBorder="1" applyAlignment="1" applyProtection="1">
      <alignment horizontal="center" vertical="center" shrinkToFit="1"/>
      <protection hidden="1"/>
    </xf>
    <xf numFmtId="0" fontId="30" fillId="8" borderId="127" xfId="0" applyFont="1" applyFill="1" applyBorder="1" applyAlignment="1" applyProtection="1">
      <alignment horizontal="center" vertical="center"/>
      <protection hidden="1"/>
    </xf>
    <xf numFmtId="0" fontId="30" fillId="8" borderId="110" xfId="0" applyFont="1" applyFill="1" applyBorder="1" applyAlignment="1" applyProtection="1">
      <alignment horizontal="center" vertical="center"/>
      <protection hidden="1"/>
    </xf>
    <xf numFmtId="0" fontId="30" fillId="8" borderId="43" xfId="0" applyFont="1" applyFill="1" applyBorder="1" applyAlignment="1" applyProtection="1">
      <alignment horizontal="center" vertical="center"/>
      <protection hidden="1"/>
    </xf>
    <xf numFmtId="176" fontId="30" fillId="8" borderId="127" xfId="0" applyNumberFormat="1" applyFont="1" applyFill="1" applyBorder="1" applyAlignment="1" applyProtection="1">
      <alignment vertical="center"/>
      <protection hidden="1"/>
    </xf>
    <xf numFmtId="176" fontId="30" fillId="8" borderId="110" xfId="0" applyNumberFormat="1" applyFont="1" applyFill="1" applyBorder="1" applyAlignment="1" applyProtection="1">
      <alignment vertical="center"/>
      <protection hidden="1"/>
    </xf>
    <xf numFmtId="0" fontId="15" fillId="8" borderId="119" xfId="0" applyFont="1" applyFill="1" applyBorder="1" applyAlignment="1" applyProtection="1">
      <alignment horizontal="center" vertical="center"/>
      <protection hidden="1"/>
    </xf>
    <xf numFmtId="0" fontId="15" fillId="8" borderId="42" xfId="0" applyFont="1" applyFill="1" applyBorder="1" applyAlignment="1" applyProtection="1">
      <alignment horizontal="center" vertical="center"/>
      <protection hidden="1"/>
    </xf>
    <xf numFmtId="38" fontId="30" fillId="8" borderId="110" xfId="0" applyNumberFormat="1" applyFont="1" applyFill="1" applyBorder="1" applyAlignment="1" applyProtection="1">
      <alignment vertical="center"/>
      <protection hidden="1"/>
    </xf>
    <xf numFmtId="38" fontId="31" fillId="8" borderId="127" xfId="0" applyNumberFormat="1" applyFont="1" applyFill="1" applyBorder="1" applyAlignment="1" applyProtection="1">
      <alignment horizontal="right" vertical="center"/>
      <protection hidden="1"/>
    </xf>
    <xf numFmtId="38" fontId="31" fillId="8" borderId="110" xfId="0" applyNumberFormat="1" applyFont="1" applyFill="1" applyBorder="1" applyAlignment="1" applyProtection="1">
      <alignment horizontal="right" vertical="center"/>
      <protection hidden="1"/>
    </xf>
    <xf numFmtId="0" fontId="8" fillId="8" borderId="60" xfId="0" applyFont="1" applyFill="1" applyBorder="1" applyAlignment="1" applyProtection="1">
      <alignment horizontal="center" vertical="center"/>
      <protection hidden="1"/>
    </xf>
    <xf numFmtId="0" fontId="8" fillId="8" borderId="61" xfId="0" applyFont="1" applyFill="1" applyBorder="1" applyAlignment="1" applyProtection="1">
      <alignment horizontal="center" vertical="center"/>
      <protection hidden="1"/>
    </xf>
    <xf numFmtId="0" fontId="8" fillId="8" borderId="62" xfId="0" applyFont="1" applyFill="1" applyBorder="1" applyAlignment="1" applyProtection="1">
      <alignment horizontal="center" vertical="center"/>
      <protection hidden="1"/>
    </xf>
    <xf numFmtId="0" fontId="23" fillId="8" borderId="115" xfId="0" applyFont="1" applyFill="1" applyBorder="1" applyAlignment="1" applyProtection="1">
      <alignment horizontal="center" vertical="center"/>
      <protection hidden="1"/>
    </xf>
    <xf numFmtId="0" fontId="23" fillId="8" borderId="61" xfId="0" applyFont="1" applyFill="1" applyBorder="1" applyAlignment="1" applyProtection="1">
      <alignment horizontal="center" vertical="center"/>
      <protection hidden="1"/>
    </xf>
    <xf numFmtId="0" fontId="23" fillId="8" borderId="69" xfId="0" applyFont="1" applyFill="1" applyBorder="1" applyAlignment="1" applyProtection="1">
      <alignment horizontal="center" vertical="center"/>
      <protection hidden="1"/>
    </xf>
    <xf numFmtId="0" fontId="7" fillId="8" borderId="98" xfId="79" applyNumberFormat="1" applyFont="1" applyFill="1" applyBorder="1" applyAlignment="1" applyProtection="1">
      <alignment horizontal="center" vertical="center" wrapText="1"/>
      <protection hidden="1"/>
    </xf>
    <xf numFmtId="0" fontId="7" fillId="8" borderId="101" xfId="79" applyNumberFormat="1" applyFont="1" applyFill="1" applyBorder="1" applyAlignment="1" applyProtection="1">
      <alignment horizontal="center" vertical="center" wrapText="1"/>
      <protection hidden="1"/>
    </xf>
    <xf numFmtId="49" fontId="20" fillId="8" borderId="73" xfId="0" applyNumberFormat="1" applyFont="1" applyFill="1" applyBorder="1" applyAlignment="1" applyProtection="1">
      <alignment horizontal="center" vertical="center" shrinkToFit="1"/>
      <protection locked="0"/>
    </xf>
    <xf numFmtId="49" fontId="20" fillId="8" borderId="74" xfId="0" applyNumberFormat="1" applyFont="1" applyFill="1" applyBorder="1" applyAlignment="1" applyProtection="1">
      <alignment horizontal="center" vertical="center" shrinkToFit="1"/>
      <protection locked="0"/>
    </xf>
    <xf numFmtId="49" fontId="14" fillId="8" borderId="74" xfId="0" applyNumberFormat="1" applyFont="1" applyFill="1" applyBorder="1" applyAlignment="1" applyProtection="1">
      <alignment horizontal="center" vertical="center" shrinkToFit="1"/>
      <protection locked="0"/>
    </xf>
    <xf numFmtId="49" fontId="20" fillId="8" borderId="105" xfId="0" applyNumberFormat="1" applyFont="1" applyFill="1" applyBorder="1" applyAlignment="1" applyProtection="1">
      <alignment horizontal="center" vertical="center" shrinkToFit="1"/>
      <protection locked="0"/>
    </xf>
    <xf numFmtId="49" fontId="20" fillId="8" borderId="106" xfId="0" applyNumberFormat="1" applyFont="1" applyFill="1" applyBorder="1" applyAlignment="1" applyProtection="1">
      <alignment horizontal="center" vertical="center" shrinkToFit="1"/>
      <protection locked="0"/>
    </xf>
    <xf numFmtId="49" fontId="14" fillId="8" borderId="106" xfId="0" applyNumberFormat="1" applyFont="1" applyFill="1" applyBorder="1" applyAlignment="1" applyProtection="1">
      <alignment horizontal="center" vertical="center" shrinkToFit="1"/>
      <protection locked="0"/>
    </xf>
    <xf numFmtId="49" fontId="14" fillId="8" borderId="77" xfId="0" applyNumberFormat="1" applyFont="1" applyFill="1" applyBorder="1" applyAlignment="1" applyProtection="1">
      <alignment horizontal="center" vertical="center" shrinkToFit="1"/>
      <protection locked="0"/>
    </xf>
    <xf numFmtId="49" fontId="14" fillId="8" borderId="27" xfId="0" applyNumberFormat="1" applyFont="1" applyFill="1" applyBorder="1" applyAlignment="1" applyProtection="1">
      <alignment horizontal="center" vertical="center" shrinkToFit="1"/>
      <protection locked="0"/>
    </xf>
    <xf numFmtId="49" fontId="14" fillId="8" borderId="35" xfId="0" applyNumberFormat="1" applyFont="1" applyFill="1" applyBorder="1" applyAlignment="1" applyProtection="1">
      <alignment horizontal="center" vertical="center" shrinkToFit="1"/>
      <protection locked="0"/>
    </xf>
    <xf numFmtId="49" fontId="14" fillId="8" borderId="77" xfId="0" applyNumberFormat="1" applyFont="1" applyFill="1" applyBorder="1" applyAlignment="1" applyProtection="1">
      <alignment vertical="center" shrinkToFit="1"/>
      <protection locked="0"/>
    </xf>
    <xf numFmtId="49" fontId="14" fillId="8" borderId="27" xfId="0" applyNumberFormat="1" applyFont="1" applyFill="1" applyBorder="1" applyAlignment="1" applyProtection="1">
      <alignment vertical="center" shrinkToFit="1"/>
      <protection locked="0"/>
    </xf>
    <xf numFmtId="49" fontId="14" fillId="8" borderId="35" xfId="0" applyNumberFormat="1" applyFont="1" applyFill="1" applyBorder="1" applyAlignment="1" applyProtection="1">
      <alignment vertical="center" shrinkToFit="1"/>
      <protection locked="0"/>
    </xf>
    <xf numFmtId="179" fontId="20" fillId="8" borderId="77" xfId="11" applyNumberFormat="1" applyFont="1" applyFill="1" applyBorder="1" applyAlignment="1" applyProtection="1">
      <alignment vertical="center" shrinkToFit="1"/>
      <protection locked="0"/>
    </xf>
    <xf numFmtId="179" fontId="20" fillId="8" borderId="27" xfId="11" applyNumberFormat="1" applyFont="1" applyFill="1" applyBorder="1" applyAlignment="1" applyProtection="1">
      <alignment vertical="center" shrinkToFit="1"/>
      <protection locked="0"/>
    </xf>
    <xf numFmtId="179" fontId="20" fillId="8" borderId="35" xfId="11" applyNumberFormat="1" applyFont="1" applyFill="1" applyBorder="1" applyAlignment="1" applyProtection="1">
      <alignment vertical="center" shrinkToFit="1"/>
      <protection locked="0"/>
    </xf>
    <xf numFmtId="177" fontId="20" fillId="8" borderId="77" xfId="11" applyNumberFormat="1" applyFont="1" applyFill="1" applyBorder="1" applyAlignment="1" applyProtection="1">
      <alignment vertical="center" shrinkToFit="1"/>
      <protection hidden="1"/>
    </xf>
    <xf numFmtId="177" fontId="20" fillId="8" borderId="27" xfId="11" applyNumberFormat="1" applyFont="1" applyFill="1" applyBorder="1" applyAlignment="1" applyProtection="1">
      <alignment vertical="center" shrinkToFit="1"/>
      <protection hidden="1"/>
    </xf>
    <xf numFmtId="177" fontId="20" fillId="8" borderId="35" xfId="11" applyNumberFormat="1" applyFont="1" applyFill="1" applyBorder="1" applyAlignment="1" applyProtection="1">
      <alignment vertical="center" shrinkToFit="1"/>
      <protection hidden="1"/>
    </xf>
    <xf numFmtId="0" fontId="20" fillId="8" borderId="77" xfId="0" applyNumberFormat="1" applyFont="1" applyFill="1" applyBorder="1" applyAlignment="1" applyProtection="1">
      <alignment horizontal="center" vertical="center" shrinkToFit="1"/>
      <protection hidden="1"/>
    </xf>
    <xf numFmtId="0" fontId="20" fillId="8" borderId="35" xfId="0" applyNumberFormat="1" applyFont="1" applyFill="1" applyBorder="1" applyAlignment="1" applyProtection="1">
      <alignment horizontal="center" vertical="center" shrinkToFit="1"/>
      <protection hidden="1"/>
    </xf>
    <xf numFmtId="0" fontId="14" fillId="8" borderId="87" xfId="0" applyFont="1" applyFill="1" applyBorder="1" applyAlignment="1" applyProtection="1">
      <alignment horizontal="right" vertical="center"/>
      <protection hidden="1"/>
    </xf>
    <xf numFmtId="0" fontId="14" fillId="8" borderId="88" xfId="0" applyFont="1" applyFill="1" applyBorder="1" applyAlignment="1" applyProtection="1">
      <alignment horizontal="right" vertical="center"/>
      <protection hidden="1"/>
    </xf>
    <xf numFmtId="0" fontId="14" fillId="8" borderId="89" xfId="0" applyFont="1" applyFill="1" applyBorder="1" applyAlignment="1" applyProtection="1">
      <alignment horizontal="right" vertical="center"/>
      <protection hidden="1"/>
    </xf>
    <xf numFmtId="49" fontId="14" fillId="8" borderId="119" xfId="0" applyNumberFormat="1" applyFont="1" applyFill="1" applyBorder="1" applyAlignment="1" applyProtection="1">
      <alignment horizontal="left" vertical="center" shrinkToFit="1"/>
      <protection locked="0"/>
    </xf>
    <xf numFmtId="49" fontId="14" fillId="8" borderId="110" xfId="0" applyNumberFormat="1" applyFont="1" applyFill="1" applyBorder="1" applyAlignment="1" applyProtection="1">
      <alignment horizontal="left" vertical="center" shrinkToFit="1"/>
      <protection locked="0"/>
    </xf>
    <xf numFmtId="49" fontId="14" fillId="8" borderId="42" xfId="0" applyNumberFormat="1" applyFont="1" applyFill="1" applyBorder="1" applyAlignment="1" applyProtection="1">
      <alignment horizontal="left" vertical="center" shrinkToFit="1"/>
      <protection locked="0"/>
    </xf>
    <xf numFmtId="49" fontId="14" fillId="8" borderId="77" xfId="0" applyNumberFormat="1" applyFont="1" applyFill="1" applyBorder="1" applyAlignment="1" applyProtection="1">
      <alignment horizontal="left" vertical="center" shrinkToFit="1"/>
      <protection locked="0"/>
    </xf>
    <xf numFmtId="49" fontId="14" fillId="8" borderId="27" xfId="0" applyNumberFormat="1" applyFont="1" applyFill="1" applyBorder="1" applyAlignment="1" applyProtection="1">
      <alignment horizontal="left" vertical="center" shrinkToFit="1"/>
      <protection locked="0"/>
    </xf>
    <xf numFmtId="49" fontId="14" fillId="8" borderId="35" xfId="0" applyNumberFormat="1" applyFont="1" applyFill="1" applyBorder="1" applyAlignment="1" applyProtection="1">
      <alignment horizontal="left" vertical="center" shrinkToFit="1"/>
      <protection locked="0"/>
    </xf>
    <xf numFmtId="49" fontId="20" fillId="8" borderId="126" xfId="0" applyNumberFormat="1" applyFont="1" applyFill="1" applyBorder="1" applyAlignment="1" applyProtection="1">
      <alignment horizontal="center" vertical="center" shrinkToFit="1"/>
      <protection locked="0"/>
    </xf>
    <xf numFmtId="49" fontId="20" fillId="8" borderId="110" xfId="0" applyNumberFormat="1" applyFont="1" applyFill="1" applyBorder="1" applyAlignment="1" applyProtection="1">
      <alignment horizontal="center" vertical="center" shrinkToFit="1"/>
      <protection locked="0"/>
    </xf>
    <xf numFmtId="49" fontId="20" fillId="8" borderId="42" xfId="0" applyNumberFormat="1" applyFont="1" applyFill="1" applyBorder="1" applyAlignment="1" applyProtection="1">
      <alignment horizontal="center" vertical="center" shrinkToFit="1"/>
      <protection locked="0"/>
    </xf>
    <xf numFmtId="38" fontId="52" fillId="8" borderId="8" xfId="0" applyNumberFormat="1" applyFont="1" applyFill="1" applyBorder="1" applyAlignment="1" applyProtection="1">
      <alignment horizontal="right" vertical="center"/>
      <protection hidden="1"/>
    </xf>
    <xf numFmtId="0" fontId="52" fillId="8" borderId="4" xfId="0" applyFont="1" applyFill="1" applyBorder="1" applyAlignment="1" applyProtection="1">
      <alignment horizontal="right" vertical="center"/>
      <protection hidden="1"/>
    </xf>
    <xf numFmtId="0" fontId="52" fillId="8" borderId="9" xfId="0" applyFont="1" applyFill="1" applyBorder="1" applyAlignment="1" applyProtection="1">
      <alignment horizontal="right" vertical="center"/>
      <protection hidden="1"/>
    </xf>
    <xf numFmtId="0" fontId="52" fillId="8" borderId="6" xfId="0" applyFont="1" applyFill="1" applyBorder="1" applyAlignment="1" applyProtection="1">
      <alignment horizontal="right" vertical="center"/>
      <protection hidden="1"/>
    </xf>
    <xf numFmtId="0" fontId="14" fillId="8" borderId="81" xfId="0" applyFont="1" applyFill="1" applyBorder="1" applyAlignment="1" applyProtection="1">
      <alignment horizontal="center" vertical="center" wrapText="1"/>
      <protection hidden="1"/>
    </xf>
    <xf numFmtId="0" fontId="14" fillId="8" borderId="76" xfId="0" applyFont="1" applyFill="1" applyBorder="1" applyAlignment="1" applyProtection="1">
      <alignment horizontal="center" vertical="center"/>
      <protection hidden="1"/>
    </xf>
    <xf numFmtId="0" fontId="14" fillId="8" borderId="19" xfId="0" applyFont="1" applyFill="1" applyBorder="1" applyAlignment="1" applyProtection="1">
      <alignment horizontal="center" vertical="center"/>
      <protection hidden="1"/>
    </xf>
    <xf numFmtId="0" fontId="14" fillId="8" borderId="21"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0" fontId="14" fillId="8" borderId="13" xfId="0" applyFont="1" applyFill="1" applyBorder="1" applyAlignment="1" applyProtection="1">
      <alignment horizontal="center" vertical="center"/>
      <protection hidden="1"/>
    </xf>
    <xf numFmtId="0" fontId="23" fillId="8" borderId="78" xfId="0" applyFont="1" applyFill="1" applyBorder="1" applyAlignment="1" applyProtection="1">
      <alignment horizontal="center" vertical="center"/>
      <protection hidden="1"/>
    </xf>
    <xf numFmtId="0" fontId="23" fillId="8" borderId="76" xfId="0" applyFont="1" applyFill="1" applyBorder="1" applyAlignment="1" applyProtection="1">
      <alignment horizontal="center" vertical="center"/>
      <protection hidden="1"/>
    </xf>
    <xf numFmtId="0" fontId="52" fillId="8" borderId="76" xfId="0" applyFont="1" applyFill="1" applyBorder="1" applyAlignment="1" applyProtection="1">
      <alignment horizontal="right" vertical="center"/>
      <protection hidden="1"/>
    </xf>
    <xf numFmtId="0" fontId="52" fillId="8" borderId="20" xfId="0" applyFont="1" applyFill="1" applyBorder="1" applyAlignment="1" applyProtection="1">
      <alignment horizontal="right" vertical="center"/>
      <protection hidden="1"/>
    </xf>
    <xf numFmtId="0" fontId="52" fillId="8" borderId="0" xfId="0" applyFont="1" applyFill="1" applyBorder="1" applyAlignment="1" applyProtection="1">
      <alignment horizontal="right" vertical="center"/>
      <protection hidden="1"/>
    </xf>
    <xf numFmtId="0" fontId="15" fillId="8" borderId="40" xfId="0" applyFont="1" applyFill="1" applyBorder="1" applyAlignment="1" applyProtection="1">
      <alignment horizontal="center" vertical="center"/>
      <protection hidden="1"/>
    </xf>
    <xf numFmtId="0" fontId="15" fillId="8" borderId="112" xfId="0" applyFont="1" applyFill="1" applyBorder="1" applyAlignment="1" applyProtection="1">
      <alignment horizontal="center" vertical="center"/>
      <protection hidden="1"/>
    </xf>
    <xf numFmtId="0" fontId="23" fillId="8" borderId="85" xfId="0" applyFont="1" applyFill="1" applyBorder="1" applyAlignment="1" applyProtection="1">
      <alignment horizontal="center" vertical="center"/>
      <protection hidden="1"/>
    </xf>
    <xf numFmtId="0" fontId="23" fillId="8" borderId="27" xfId="0" applyFont="1" applyFill="1" applyBorder="1" applyAlignment="1" applyProtection="1">
      <alignment horizontal="center" vertical="center"/>
      <protection hidden="1"/>
    </xf>
    <xf numFmtId="176" fontId="30" fillId="8" borderId="85" xfId="0" applyNumberFormat="1" applyFont="1" applyFill="1" applyBorder="1" applyAlignment="1" applyProtection="1">
      <alignment vertical="center"/>
      <protection hidden="1"/>
    </xf>
    <xf numFmtId="176" fontId="30" fillId="8" borderId="27" xfId="0" applyNumberFormat="1" applyFont="1" applyFill="1" applyBorder="1" applyAlignment="1" applyProtection="1">
      <alignment vertical="center"/>
      <protection hidden="1"/>
    </xf>
    <xf numFmtId="0" fontId="15" fillId="8" borderId="77" xfId="0" applyFont="1" applyFill="1" applyBorder="1" applyAlignment="1" applyProtection="1">
      <alignment horizontal="center" vertical="center"/>
      <protection hidden="1"/>
    </xf>
    <xf numFmtId="0" fontId="15" fillId="8" borderId="35" xfId="0" applyFont="1" applyFill="1" applyBorder="1" applyAlignment="1" applyProtection="1">
      <alignment horizontal="center" vertical="center"/>
      <protection hidden="1"/>
    </xf>
    <xf numFmtId="38" fontId="30" fillId="8" borderId="27" xfId="0" applyNumberFormat="1" applyFont="1" applyFill="1" applyBorder="1" applyAlignment="1" applyProtection="1">
      <alignment vertical="center"/>
      <protection hidden="1"/>
    </xf>
    <xf numFmtId="38" fontId="31" fillId="8" borderId="85" xfId="0" applyNumberFormat="1" applyFont="1" applyFill="1" applyBorder="1" applyAlignment="1" applyProtection="1">
      <alignment horizontal="right" vertical="center"/>
      <protection hidden="1"/>
    </xf>
    <xf numFmtId="38" fontId="31" fillId="8" borderId="27" xfId="0" applyNumberFormat="1" applyFont="1" applyFill="1" applyBorder="1" applyAlignment="1" applyProtection="1">
      <alignment horizontal="right" vertical="center"/>
      <protection hidden="1"/>
    </xf>
    <xf numFmtId="0" fontId="15" fillId="8" borderId="113" xfId="0" applyFont="1" applyFill="1" applyBorder="1" applyAlignment="1" applyProtection="1">
      <alignment horizontal="center" vertical="center"/>
      <protection hidden="1"/>
    </xf>
    <xf numFmtId="0" fontId="15" fillId="8" borderId="114" xfId="0" applyFont="1" applyFill="1" applyBorder="1" applyAlignment="1" applyProtection="1">
      <alignment horizontal="center" vertical="center"/>
      <protection hidden="1"/>
    </xf>
    <xf numFmtId="0" fontId="23" fillId="8" borderId="9" xfId="0" applyFont="1" applyFill="1" applyBorder="1" applyAlignment="1" applyProtection="1">
      <alignment horizontal="center" vertical="center"/>
      <protection hidden="1"/>
    </xf>
    <xf numFmtId="0" fontId="23" fillId="8" borderId="6" xfId="0" applyFont="1" applyFill="1" applyBorder="1" applyAlignment="1" applyProtection="1">
      <alignment horizontal="center" vertical="center"/>
      <protection hidden="1"/>
    </xf>
    <xf numFmtId="176" fontId="30" fillId="8" borderId="9" xfId="0" applyNumberFormat="1" applyFont="1" applyFill="1" applyBorder="1" applyAlignment="1" applyProtection="1">
      <alignment vertical="center"/>
      <protection hidden="1"/>
    </xf>
    <xf numFmtId="176" fontId="30" fillId="8" borderId="6" xfId="0" applyNumberFormat="1" applyFont="1" applyFill="1" applyBorder="1" applyAlignment="1" applyProtection="1">
      <alignment vertical="center"/>
      <protection hidden="1"/>
    </xf>
    <xf numFmtId="0" fontId="15" fillId="8" borderId="65" xfId="0" applyFont="1" applyFill="1" applyBorder="1" applyAlignment="1" applyProtection="1">
      <alignment horizontal="center" vertical="center"/>
      <protection hidden="1"/>
    </xf>
    <xf numFmtId="0" fontId="15" fillId="8" borderId="37" xfId="0" applyFont="1" applyFill="1" applyBorder="1" applyAlignment="1" applyProtection="1">
      <alignment horizontal="center" vertical="center"/>
      <protection hidden="1"/>
    </xf>
    <xf numFmtId="38" fontId="30" fillId="8" borderId="6" xfId="0" applyNumberFormat="1" applyFont="1" applyFill="1" applyBorder="1" applyAlignment="1" applyProtection="1">
      <alignment vertical="center"/>
      <protection hidden="1"/>
    </xf>
    <xf numFmtId="38" fontId="31" fillId="8" borderId="9" xfId="0" applyNumberFormat="1" applyFont="1" applyFill="1" applyBorder="1" applyAlignment="1" applyProtection="1">
      <alignment horizontal="right" vertical="center"/>
      <protection hidden="1"/>
    </xf>
    <xf numFmtId="38" fontId="31" fillId="8" borderId="6" xfId="0" applyNumberFormat="1" applyFont="1" applyFill="1" applyBorder="1" applyAlignment="1" applyProtection="1">
      <alignment horizontal="right" vertical="center"/>
      <protection hidden="1"/>
    </xf>
    <xf numFmtId="0" fontId="14" fillId="8" borderId="82" xfId="0" applyFont="1" applyFill="1" applyBorder="1" applyAlignment="1" applyProtection="1">
      <alignment horizontal="center" vertical="center" wrapText="1"/>
      <protection hidden="1"/>
    </xf>
    <xf numFmtId="0" fontId="14" fillId="8" borderId="4" xfId="0" applyFont="1" applyFill="1" applyBorder="1" applyAlignment="1" applyProtection="1">
      <alignment horizontal="center" vertical="center"/>
      <protection hidden="1"/>
    </xf>
    <xf numFmtId="0" fontId="14" fillId="8" borderId="5" xfId="0" applyFont="1" applyFill="1" applyBorder="1" applyAlignment="1" applyProtection="1">
      <alignment horizontal="center" vertical="center"/>
      <protection hidden="1"/>
    </xf>
    <xf numFmtId="0" fontId="14" fillId="8" borderId="83" xfId="0" applyFont="1" applyFill="1" applyBorder="1" applyAlignment="1" applyProtection="1">
      <alignment horizontal="center" vertical="center"/>
      <protection hidden="1"/>
    </xf>
    <xf numFmtId="0" fontId="14" fillId="8" borderId="6" xfId="0" applyFont="1" applyFill="1" applyBorder="1" applyAlignment="1" applyProtection="1">
      <alignment horizontal="center" vertical="center"/>
      <protection hidden="1"/>
    </xf>
    <xf numFmtId="0" fontId="14" fillId="8" borderId="11" xfId="0" applyFont="1" applyFill="1" applyBorder="1" applyAlignment="1" applyProtection="1">
      <alignment horizontal="center" vertical="center"/>
      <protection hidden="1"/>
    </xf>
    <xf numFmtId="0" fontId="23" fillId="8" borderId="75" xfId="0" applyFont="1" applyFill="1" applyBorder="1" applyAlignment="1" applyProtection="1">
      <alignment horizontal="center" vertical="center"/>
      <protection hidden="1"/>
    </xf>
    <xf numFmtId="0" fontId="23" fillId="8" borderId="49" xfId="0" applyFont="1" applyFill="1" applyBorder="1" applyAlignment="1" applyProtection="1">
      <alignment horizontal="center" vertical="center"/>
      <protection hidden="1"/>
    </xf>
    <xf numFmtId="176" fontId="30" fillId="8" borderId="75" xfId="0" applyNumberFormat="1" applyFont="1" applyFill="1" applyBorder="1" applyAlignment="1" applyProtection="1">
      <alignment vertical="center"/>
      <protection hidden="1"/>
    </xf>
    <xf numFmtId="176" fontId="30" fillId="8" borderId="49" xfId="0" applyNumberFormat="1" applyFont="1" applyFill="1" applyBorder="1" applyAlignment="1" applyProtection="1">
      <alignment vertical="center"/>
      <protection hidden="1"/>
    </xf>
    <xf numFmtId="0" fontId="15" fillId="8" borderId="84" xfId="0" applyFont="1" applyFill="1" applyBorder="1" applyAlignment="1" applyProtection="1">
      <alignment horizontal="center" vertical="center"/>
      <protection hidden="1"/>
    </xf>
    <xf numFmtId="0" fontId="15" fillId="8" borderId="36" xfId="0" applyFont="1" applyFill="1" applyBorder="1" applyAlignment="1" applyProtection="1">
      <alignment horizontal="center" vertical="center"/>
      <protection hidden="1"/>
    </xf>
    <xf numFmtId="38" fontId="30" fillId="8" borderId="49" xfId="0" applyNumberFormat="1" applyFont="1" applyFill="1" applyBorder="1" applyAlignment="1" applyProtection="1">
      <alignment vertical="center"/>
      <protection hidden="1"/>
    </xf>
    <xf numFmtId="38" fontId="31" fillId="8" borderId="75" xfId="0" applyNumberFormat="1" applyFont="1" applyFill="1" applyBorder="1" applyAlignment="1" applyProtection="1">
      <alignment horizontal="right" vertical="center"/>
      <protection hidden="1"/>
    </xf>
    <xf numFmtId="38" fontId="31" fillId="8" borderId="49" xfId="0" applyNumberFormat="1" applyFont="1" applyFill="1" applyBorder="1" applyAlignment="1" applyProtection="1">
      <alignment horizontal="right" vertical="center"/>
      <protection hidden="1"/>
    </xf>
  </cellXfs>
  <cellStyles count="82">
    <cellStyle name="crStyle_タイトル" xfId="80" xr:uid="{2A881A24-BADC-4F62-BFDF-6BC0AF72B347}"/>
    <cellStyle name="crStyle_自動計算" xfId="78" xr:uid="{2EF880A9-1A8E-40AB-B48B-B84D2EA48B41}"/>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9">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43657</xdr:colOff>
      <xdr:row>1</xdr:row>
      <xdr:rowOff>228599</xdr:rowOff>
    </xdr:from>
    <xdr:to>
      <xdr:col>156</xdr:col>
      <xdr:colOff>9525</xdr:colOff>
      <xdr:row>5</xdr:row>
      <xdr:rowOff>144727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225757" y="457199"/>
          <a:ext cx="5680868" cy="763853"/>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個人の場合は住民票のとおりに記入してください。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団体の場合は団体名と代表者氏名を記入してください。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90487</xdr:colOff>
      <xdr:row>48</xdr:row>
      <xdr:rowOff>47625</xdr:rowOff>
    </xdr:from>
    <xdr:ext cx="5779067"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272587" y="14944725"/>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10358437" y="23148004"/>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25082</xdr:colOff>
      <xdr:row>72</xdr:row>
      <xdr:rowOff>117961</xdr:rowOff>
    </xdr:from>
    <xdr:ext cx="5976938" cy="1527323"/>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207182" y="24044761"/>
          <a:ext cx="5976938" cy="1527323"/>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・申請内容に係る一連の工事予定期間を記入してください。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・着工予定日は、申請日から１か月～２か月後の日で記入してください。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・工事完了予定日は、完了実績報告書の提出期限までの期日で記入して</a:t>
          </a:r>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70167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347517" y="2150767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・他の補助金への申請がある場合は、その補助金の正式名称を記入</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・公募要領のエネルギー計算結果早見表使用の有無を記入してください。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7626597"/>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214052</xdr:colOff>
      <xdr:row>28</xdr:row>
      <xdr:rowOff>556665</xdr:rowOff>
    </xdr:from>
    <xdr:to>
      <xdr:col>91</xdr:col>
      <xdr:colOff>518720</xdr:colOff>
      <xdr:row>42</xdr:row>
      <xdr:rowOff>481531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26276" y="12829252"/>
          <a:ext cx="10723286" cy="685213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116610</xdr:colOff>
      <xdr:row>49</xdr:row>
      <xdr:rowOff>63640</xdr:rowOff>
    </xdr:from>
    <xdr:ext cx="9594415" cy="759310"/>
    <xdr:sp macro="" textlink="">
      <xdr:nvSpPr>
        <xdr:cNvPr id="19" name="吹き出し: 四角形 18">
          <a:extLst>
            <a:ext uri="{FF2B5EF4-FFF2-40B4-BE49-F238E27FC236}">
              <a16:creationId xmlns:a16="http://schemas.microsoft.com/office/drawing/2014/main" id="{66AF5B8C-44EA-4742-9FA9-BAA2E47EFBB5}"/>
            </a:ext>
          </a:extLst>
        </xdr:cNvPr>
        <xdr:cNvSpPr/>
      </xdr:nvSpPr>
      <xdr:spPr>
        <a:xfrm>
          <a:off x="14456065" y="15419095"/>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39010" y="344579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75045</xdr:colOff>
      <xdr:row>23</xdr:row>
      <xdr:rowOff>53250</xdr:rowOff>
    </xdr:from>
    <xdr:ext cx="9594415" cy="759310"/>
    <xdr:sp macro="" textlink="">
      <xdr:nvSpPr>
        <xdr:cNvPr id="19" name="吹き出し: 四角形 18">
          <a:extLst>
            <a:ext uri="{FF2B5EF4-FFF2-40B4-BE49-F238E27FC236}">
              <a16:creationId xmlns:a16="http://schemas.microsoft.com/office/drawing/2014/main" id="{2450DBAE-313B-4DA8-9517-98A2399F679F}"/>
            </a:ext>
          </a:extLst>
        </xdr:cNvPr>
        <xdr:cNvSpPr/>
      </xdr:nvSpPr>
      <xdr:spPr>
        <a:xfrm>
          <a:off x="14506863" y="6680341"/>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81971</xdr:colOff>
      <xdr:row>48</xdr:row>
      <xdr:rowOff>56715</xdr:rowOff>
    </xdr:from>
    <xdr:ext cx="9594415" cy="759310"/>
    <xdr:sp macro="" textlink="">
      <xdr:nvSpPr>
        <xdr:cNvPr id="20" name="吹き出し: 四角形 19">
          <a:extLst>
            <a:ext uri="{FF2B5EF4-FFF2-40B4-BE49-F238E27FC236}">
              <a16:creationId xmlns:a16="http://schemas.microsoft.com/office/drawing/2014/main" id="{DD3B5A4E-B006-44A4-BDD6-9FB6E3C36B8D}"/>
            </a:ext>
          </a:extLst>
        </xdr:cNvPr>
        <xdr:cNvSpPr/>
      </xdr:nvSpPr>
      <xdr:spPr>
        <a:xfrm>
          <a:off x="14513789" y="14904170"/>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90054</xdr:colOff>
      <xdr:row>17</xdr:row>
      <xdr:rowOff>164751</xdr:rowOff>
    </xdr:from>
    <xdr:ext cx="9594415" cy="943613"/>
    <xdr:sp macro="" textlink="">
      <xdr:nvSpPr>
        <xdr:cNvPr id="13" name="吹き出し: 四角形 12">
          <a:extLst>
            <a:ext uri="{FF2B5EF4-FFF2-40B4-BE49-F238E27FC236}">
              <a16:creationId xmlns:a16="http://schemas.microsoft.com/office/drawing/2014/main" id="{A195DE39-9C2D-4E52-A276-B09EFB3BEDA4}"/>
            </a:ext>
          </a:extLst>
        </xdr:cNvPr>
        <xdr:cNvSpPr/>
      </xdr:nvSpPr>
      <xdr:spPr>
        <a:xfrm>
          <a:off x="14729690" y="6318478"/>
          <a:ext cx="9594415" cy="94361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131618</xdr:colOff>
      <xdr:row>30</xdr:row>
      <xdr:rowOff>89006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415654" y="11532861"/>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214744</xdr:colOff>
      <xdr:row>18</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12</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81642</xdr:colOff>
      <xdr:row>68</xdr:row>
      <xdr:rowOff>163649</xdr:rowOff>
    </xdr:from>
    <xdr:ext cx="6670675" cy="392415"/>
    <xdr:sp macro="" textlink="">
      <xdr:nvSpPr>
        <xdr:cNvPr id="2" name="吹き出し: 四角形 1">
          <a:extLst>
            <a:ext uri="{FF2B5EF4-FFF2-40B4-BE49-F238E27FC236}">
              <a16:creationId xmlns:a16="http://schemas.microsoft.com/office/drawing/2014/main" id="{69FB5310-6533-4E6E-8DCA-4DD918A0ECF5}"/>
            </a:ext>
          </a:extLst>
        </xdr:cNvPr>
        <xdr:cNvSpPr/>
      </xdr:nvSpPr>
      <xdr:spPr>
        <a:xfrm>
          <a:off x="11566071" y="15308399"/>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CDAEBF6D-FA0A-49F6-B3D0-62F80ED8516D}"/>
            </a:ext>
          </a:extLst>
        </xdr:cNvPr>
        <xdr:cNvSpPr/>
      </xdr:nvSpPr>
      <xdr:spPr>
        <a:xfrm>
          <a:off x="15758680" y="347090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B28E9847-D002-4E16-9FAB-F0EB457ECD01}"/>
            </a:ext>
          </a:extLst>
        </xdr:cNvPr>
        <xdr:cNvSpPr/>
      </xdr:nvSpPr>
      <xdr:spPr>
        <a:xfrm>
          <a:off x="15758680" y="1153858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86590</xdr:colOff>
      <xdr:row>0</xdr:row>
      <xdr:rowOff>155863</xdr:rowOff>
    </xdr:from>
    <xdr:to>
      <xdr:col>86</xdr:col>
      <xdr:colOff>140469</xdr:colOff>
      <xdr:row>7</xdr:row>
      <xdr:rowOff>248227</xdr:rowOff>
    </xdr:to>
    <xdr:sp macro="" textlink="">
      <xdr:nvSpPr>
        <xdr:cNvPr id="4" name="正方形/長方形 3">
          <a:extLst>
            <a:ext uri="{FF2B5EF4-FFF2-40B4-BE49-F238E27FC236}">
              <a16:creationId xmlns:a16="http://schemas.microsoft.com/office/drawing/2014/main" id="{E27EDE2C-F8F0-4D5F-ABA2-9A38458C8ABF}"/>
            </a:ext>
          </a:extLst>
        </xdr:cNvPr>
        <xdr:cNvSpPr/>
      </xdr:nvSpPr>
      <xdr:spPr>
        <a:xfrm>
          <a:off x="17593540" y="155863"/>
          <a:ext cx="6140354" cy="167351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837044F9-B4F5-4E84-88C1-6EFCC301E22E}"/>
            </a:ext>
          </a:extLst>
        </xdr:cNvPr>
        <xdr:cNvSpPr/>
      </xdr:nvSpPr>
      <xdr:spPr>
        <a:xfrm>
          <a:off x="15741362" y="1970003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51954</xdr:colOff>
      <xdr:row>21</xdr:row>
      <xdr:rowOff>119234</xdr:rowOff>
    </xdr:from>
    <xdr:ext cx="9594415" cy="1426288"/>
    <xdr:sp macro="" textlink="">
      <xdr:nvSpPr>
        <xdr:cNvPr id="15" name="吹き出し: 四角形 14">
          <a:extLst>
            <a:ext uri="{FF2B5EF4-FFF2-40B4-BE49-F238E27FC236}">
              <a16:creationId xmlns:a16="http://schemas.microsoft.com/office/drawing/2014/main" id="{11448E6A-7A6B-4B10-A505-61193369CE94}"/>
            </a:ext>
          </a:extLst>
        </xdr:cNvPr>
        <xdr:cNvSpPr/>
      </xdr:nvSpPr>
      <xdr:spPr>
        <a:xfrm>
          <a:off x="15758679" y="603425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45</xdr:row>
      <xdr:rowOff>240463</xdr:rowOff>
    </xdr:from>
    <xdr:ext cx="9594415" cy="1426288"/>
    <xdr:sp macro="" textlink="">
      <xdr:nvSpPr>
        <xdr:cNvPr id="16" name="吹き出し: 四角形 15">
          <a:extLst>
            <a:ext uri="{FF2B5EF4-FFF2-40B4-BE49-F238E27FC236}">
              <a16:creationId xmlns:a16="http://schemas.microsoft.com/office/drawing/2014/main" id="{E3B7C16A-211C-43BC-A08C-DCEC35FAC69D}"/>
            </a:ext>
          </a:extLst>
        </xdr:cNvPr>
        <xdr:cNvSpPr/>
      </xdr:nvSpPr>
      <xdr:spPr>
        <a:xfrm>
          <a:off x="15758679" y="1403266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60</xdr:col>
      <xdr:colOff>103909</xdr:colOff>
      <xdr:row>0</xdr:row>
      <xdr:rowOff>103908</xdr:rowOff>
    </xdr:from>
    <xdr:to>
      <xdr:col>82</xdr:col>
      <xdr:colOff>209742</xdr:colOff>
      <xdr:row>7</xdr:row>
      <xdr:rowOff>178953</xdr:rowOff>
    </xdr:to>
    <xdr:sp macro="" textlink="">
      <xdr:nvSpPr>
        <xdr:cNvPr id="2" name="正方形/長方形 1">
          <a:extLst>
            <a:ext uri="{FF2B5EF4-FFF2-40B4-BE49-F238E27FC236}">
              <a16:creationId xmlns:a16="http://schemas.microsoft.com/office/drawing/2014/main" id="{0BEB96FC-4701-4031-A23B-CFE12806B78E}"/>
            </a:ext>
          </a:extLst>
        </xdr:cNvPr>
        <xdr:cNvSpPr/>
      </xdr:nvSpPr>
      <xdr:spPr>
        <a:xfrm>
          <a:off x="16601209" y="103908"/>
          <a:ext cx="6182783" cy="16657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698181" cy="2093265"/>
    <xdr:sp macro="" textlink="">
      <xdr:nvSpPr>
        <xdr:cNvPr id="3" name="吹き出し: 四角形 2">
          <a:extLst>
            <a:ext uri="{FF2B5EF4-FFF2-40B4-BE49-F238E27FC236}">
              <a16:creationId xmlns:a16="http://schemas.microsoft.com/office/drawing/2014/main" id="{D56364E0-AEDA-45FB-A903-3076268DF962}"/>
            </a:ext>
          </a:extLst>
        </xdr:cNvPr>
        <xdr:cNvSpPr/>
      </xdr:nvSpPr>
      <xdr:spPr>
        <a:xfrm>
          <a:off x="15737899" y="3324225"/>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62</xdr:row>
      <xdr:rowOff>554182</xdr:rowOff>
    </xdr:from>
    <xdr:ext cx="9594415" cy="425822"/>
    <xdr:sp macro="" textlink="">
      <xdr:nvSpPr>
        <xdr:cNvPr id="4" name="吹き出し: 四角形 3">
          <a:extLst>
            <a:ext uri="{FF2B5EF4-FFF2-40B4-BE49-F238E27FC236}">
              <a16:creationId xmlns:a16="http://schemas.microsoft.com/office/drawing/2014/main" id="{48B881ED-ABBA-4514-AD59-F52AAAB7747D}"/>
            </a:ext>
          </a:extLst>
        </xdr:cNvPr>
        <xdr:cNvSpPr/>
      </xdr:nvSpPr>
      <xdr:spPr>
        <a:xfrm>
          <a:off x="15652173" y="2020425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698181" cy="2760243"/>
    <xdr:sp macro="" textlink="">
      <xdr:nvSpPr>
        <xdr:cNvPr id="5" name="吹き出し: 四角形 4">
          <a:extLst>
            <a:ext uri="{FF2B5EF4-FFF2-40B4-BE49-F238E27FC236}">
              <a16:creationId xmlns:a16="http://schemas.microsoft.com/office/drawing/2014/main" id="{DD87C34A-4740-49E0-9967-3C86D5B4BC57}"/>
            </a:ext>
          </a:extLst>
        </xdr:cNvPr>
        <xdr:cNvSpPr/>
      </xdr:nvSpPr>
      <xdr:spPr>
        <a:xfrm>
          <a:off x="15685944" y="11475779"/>
          <a:ext cx="969818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51953</xdr:colOff>
      <xdr:row>20</xdr:row>
      <xdr:rowOff>246897</xdr:rowOff>
    </xdr:from>
    <xdr:ext cx="9594415" cy="1759777"/>
    <xdr:sp macro="" textlink="">
      <xdr:nvSpPr>
        <xdr:cNvPr id="15" name="吹き出し: 四角形 14">
          <a:extLst>
            <a:ext uri="{FF2B5EF4-FFF2-40B4-BE49-F238E27FC236}">
              <a16:creationId xmlns:a16="http://schemas.microsoft.com/office/drawing/2014/main" id="{193832E0-3CD2-4AAA-A52C-EDD63BFAE55B}"/>
            </a:ext>
          </a:extLst>
        </xdr:cNvPr>
        <xdr:cNvSpPr/>
      </xdr:nvSpPr>
      <xdr:spPr>
        <a:xfrm>
          <a:off x="15720578" y="5838072"/>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47</xdr:row>
      <xdr:rowOff>4443</xdr:rowOff>
    </xdr:from>
    <xdr:ext cx="9594415" cy="1759777"/>
    <xdr:sp macro="" textlink="">
      <xdr:nvSpPr>
        <xdr:cNvPr id="16" name="吹き出し: 四角形 15">
          <a:extLst>
            <a:ext uri="{FF2B5EF4-FFF2-40B4-BE49-F238E27FC236}">
              <a16:creationId xmlns:a16="http://schemas.microsoft.com/office/drawing/2014/main" id="{2B9E1DA1-81BE-4877-8FC0-007D2648191D}"/>
            </a:ext>
          </a:extLst>
        </xdr:cNvPr>
        <xdr:cNvSpPr/>
      </xdr:nvSpPr>
      <xdr:spPr>
        <a:xfrm>
          <a:off x="15685943" y="14682468"/>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41"/>
  </cols>
  <sheetData/>
  <sheetProtection algorithmName="SHA-512" hashValue="+mD5O4K+Frlru/FNo9gykM7CTUQA63HsD5PmSVDs2k9czUnQAiHD/p7kLGkttirIanK2iMJgczkWeCiU+VyslA==" saltValue="fehcdB7QQfogQmx0DOIsBw==" spinCount="100000" sheet="1" objects="1" scenarios="1"/>
  <phoneticPr fontId="6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F82F-941E-41E2-BC5C-1F7ACCF698F6}">
  <sheetPr>
    <tabColor theme="1"/>
  </sheetPr>
  <dimension ref="A1:BC70"/>
  <sheetViews>
    <sheetView showGridLines="0" showZeros="0" view="pageBreakPreview" zoomScale="55" zoomScaleNormal="100" zoomScaleSheetLayoutView="55" workbookViewId="0">
      <selection sqref="A1:XFD1048576"/>
    </sheetView>
  </sheetViews>
  <sheetFormatPr defaultColWidth="9" defaultRowHeight="13"/>
  <cols>
    <col min="1" max="2" width="4.36328125" style="407" customWidth="1"/>
    <col min="3" max="4" width="3.453125" style="407" customWidth="1"/>
    <col min="5" max="7" width="4.08984375" style="407" customWidth="1"/>
    <col min="8" max="22" width="3.453125" style="407" customWidth="1"/>
    <col min="23" max="43" width="3.6328125" style="407" customWidth="1"/>
    <col min="44" max="46" width="3" style="407" customWidth="1"/>
    <col min="47" max="85" width="3.6328125" style="407" customWidth="1"/>
    <col min="86" max="16384" width="9" style="407"/>
  </cols>
  <sheetData>
    <row r="1" spans="1:55" ht="18.75" customHeight="1">
      <c r="A1" s="406" t="s">
        <v>83</v>
      </c>
      <c r="AM1" s="408"/>
      <c r="AN1" s="408"/>
      <c r="AO1" s="408"/>
      <c r="AV1" s="409">
        <f>'様式第１｜交付申請書'!$BY$2</f>
        <v>0</v>
      </c>
      <c r="AW1" s="1307">
        <f>'様式第１｜交付申請書'!$CA$2</f>
        <v>0</v>
      </c>
      <c r="AX1" s="1307"/>
      <c r="AY1" s="1307"/>
      <c r="AZ1" s="1307"/>
      <c r="BA1" s="1307"/>
      <c r="BB1" s="1307"/>
    </row>
    <row r="2" spans="1:55" ht="18.75" customHeight="1">
      <c r="AL2" s="410"/>
      <c r="AV2" s="409">
        <f>'様式第１｜交付申請書'!$BZ$3</f>
        <v>0</v>
      </c>
      <c r="AW2" s="1307" t="str">
        <f>'様式第１｜交付申請書'!$CA$3</f>
        <v/>
      </c>
      <c r="AX2" s="1307"/>
      <c r="AY2" s="1307"/>
      <c r="AZ2" s="1307"/>
      <c r="BA2" s="1307"/>
      <c r="BB2" s="1307"/>
      <c r="BC2" s="41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308" t="s">
        <v>163</v>
      </c>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c r="AY3" s="1308"/>
      <c r="AZ3" s="1308"/>
      <c r="BA3" s="1308"/>
      <c r="BB3" s="1308"/>
      <c r="BC3" s="1308"/>
    </row>
    <row r="4" spans="1:55" ht="3" customHeight="1">
      <c r="A4" s="412"/>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row>
    <row r="5" spans="1:55" ht="21" customHeight="1">
      <c r="A5" s="406" t="s">
        <v>102</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U5" s="412"/>
      <c r="AV5" s="412"/>
      <c r="AZ5" s="413"/>
      <c r="BA5" s="413"/>
      <c r="BB5" s="413"/>
      <c r="BC5" s="414" t="s">
        <v>2</v>
      </c>
    </row>
    <row r="6" spans="1:55" ht="21.75" customHeight="1">
      <c r="A6" s="438"/>
      <c r="B6" s="454"/>
      <c r="C6" s="454"/>
      <c r="D6" s="455"/>
      <c r="E6" s="455"/>
      <c r="F6" s="455"/>
      <c r="G6" s="455"/>
      <c r="H6" s="455"/>
      <c r="I6" s="455"/>
      <c r="J6" s="455"/>
      <c r="K6" s="455"/>
      <c r="L6" s="455"/>
      <c r="M6" s="455"/>
      <c r="N6" s="455"/>
      <c r="O6" s="455"/>
      <c r="P6" s="455"/>
      <c r="Q6" s="455"/>
      <c r="R6" s="455"/>
      <c r="S6" s="455"/>
      <c r="T6" s="455"/>
      <c r="U6" s="455"/>
      <c r="V6" s="455"/>
      <c r="W6" s="455"/>
      <c r="X6" s="455"/>
      <c r="Y6" s="455"/>
      <c r="Z6" s="455"/>
      <c r="AA6" s="455"/>
      <c r="AP6" s="456"/>
      <c r="AU6" s="415" t="s">
        <v>56</v>
      </c>
      <c r="AV6" s="1309"/>
      <c r="AW6" s="1309"/>
      <c r="AX6" s="416" t="s">
        <v>116</v>
      </c>
      <c r="AY6" s="1309"/>
      <c r="AZ6" s="1309"/>
      <c r="BA6" s="1310" t="s">
        <v>117</v>
      </c>
      <c r="BB6" s="1310"/>
      <c r="BC6" s="1310"/>
    </row>
    <row r="7" spans="1:55" ht="12" customHeight="1">
      <c r="A7" s="417"/>
      <c r="B7" s="418"/>
      <c r="C7" s="419"/>
      <c r="D7" s="419"/>
      <c r="E7" s="419"/>
      <c r="F7" s="419"/>
      <c r="G7" s="419"/>
      <c r="H7" s="419"/>
      <c r="I7" s="419"/>
      <c r="J7" s="419"/>
      <c r="K7" s="419"/>
      <c r="L7" s="419"/>
      <c r="M7" s="419"/>
      <c r="N7" s="419"/>
      <c r="O7" s="419"/>
      <c r="P7" s="419"/>
      <c r="Q7" s="420"/>
      <c r="R7" s="420"/>
      <c r="S7" s="420"/>
      <c r="T7" s="420"/>
      <c r="U7" s="419"/>
      <c r="V7" s="419"/>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row>
    <row r="8" spans="1:55" ht="21" customHeight="1">
      <c r="A8" s="421"/>
      <c r="B8" s="422"/>
      <c r="C8" s="423" t="s">
        <v>226</v>
      </c>
      <c r="D8" s="424"/>
      <c r="E8" s="424"/>
      <c r="F8" s="424"/>
      <c r="G8" s="425"/>
      <c r="H8" s="426"/>
      <c r="I8" s="423" t="s">
        <v>227</v>
      </c>
      <c r="J8" s="424"/>
      <c r="K8" s="419"/>
      <c r="L8" s="419"/>
      <c r="M8" s="419"/>
      <c r="N8" s="419"/>
      <c r="O8" s="419"/>
      <c r="P8" s="419"/>
      <c r="Q8" s="420"/>
      <c r="R8" s="420"/>
      <c r="S8" s="420"/>
      <c r="T8" s="420"/>
      <c r="U8" s="419"/>
      <c r="V8" s="419"/>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row>
    <row r="9" spans="1:55" ht="15.75" customHeight="1" thickBot="1">
      <c r="A9" s="417"/>
      <c r="B9" s="418"/>
      <c r="C9" s="419"/>
      <c r="D9" s="419"/>
      <c r="E9" s="419"/>
      <c r="F9" s="419"/>
      <c r="G9" s="419"/>
      <c r="H9" s="419"/>
      <c r="I9" s="419"/>
      <c r="J9" s="419"/>
      <c r="K9" s="419"/>
      <c r="L9" s="419"/>
      <c r="M9" s="419"/>
      <c r="N9" s="419"/>
      <c r="O9" s="419"/>
      <c r="P9" s="419"/>
      <c r="Q9" s="420"/>
      <c r="R9" s="420"/>
      <c r="S9" s="420"/>
      <c r="T9" s="420"/>
      <c r="U9" s="419"/>
      <c r="V9" s="419"/>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row>
    <row r="10" spans="1:55" ht="28.5" customHeight="1" thickBot="1">
      <c r="A10" s="1458" t="s">
        <v>86</v>
      </c>
      <c r="B10" s="1459"/>
      <c r="C10" s="1459"/>
      <c r="D10" s="1460"/>
      <c r="E10" s="1461" t="s">
        <v>141</v>
      </c>
      <c r="F10" s="1462"/>
      <c r="G10" s="1462"/>
      <c r="H10" s="1462"/>
      <c r="I10" s="1462"/>
      <c r="J10" s="1462"/>
      <c r="K10" s="1462"/>
      <c r="L10" s="1462"/>
      <c r="M10" s="1462"/>
      <c r="N10" s="1463"/>
      <c r="O10" s="427"/>
      <c r="P10" s="428"/>
      <c r="Q10" s="1339" t="str">
        <f>IF(COUNTIF(AK16:AL30,"err")&gt;0,"グレードと一致しない型番があります。財団掲載型番を確認して下さい。","")</f>
        <v/>
      </c>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row>
    <row r="11" spans="1:55" ht="14.25" customHeight="1">
      <c r="A11" s="429"/>
      <c r="B11" s="429"/>
      <c r="C11" s="430"/>
      <c r="D11" s="430"/>
      <c r="E11" s="430"/>
      <c r="F11" s="430"/>
      <c r="G11" s="430"/>
      <c r="H11" s="430"/>
      <c r="I11" s="430"/>
      <c r="J11" s="430"/>
      <c r="K11" s="430"/>
      <c r="L11" s="430"/>
      <c r="M11" s="430"/>
      <c r="N11" s="430"/>
      <c r="O11" s="430"/>
      <c r="P11" s="430"/>
      <c r="U11" s="430"/>
      <c r="V11" s="430"/>
    </row>
    <row r="12" spans="1:55" ht="29.25" customHeight="1">
      <c r="A12" s="1340" t="s">
        <v>234</v>
      </c>
      <c r="B12" s="1341"/>
      <c r="C12" s="1341"/>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1"/>
      <c r="AL12" s="1342"/>
      <c r="AM12" s="1343" t="s">
        <v>4</v>
      </c>
      <c r="AN12" s="1344"/>
      <c r="AO12" s="1344"/>
      <c r="AP12" s="1344"/>
      <c r="AQ12" s="1344"/>
      <c r="AR12" s="1344"/>
      <c r="AS12" s="1345"/>
      <c r="AT12" s="417"/>
      <c r="AU12" s="417"/>
      <c r="AV12" s="417"/>
    </row>
    <row r="13" spans="1:55" ht="9" customHeight="1" thickBot="1">
      <c r="A13" s="429"/>
      <c r="B13" s="429"/>
      <c r="C13" s="430"/>
      <c r="D13" s="430"/>
      <c r="E13" s="430"/>
      <c r="F13" s="430"/>
      <c r="G13" s="430"/>
      <c r="H13" s="430"/>
      <c r="I13" s="430"/>
      <c r="J13" s="430"/>
      <c r="K13" s="430"/>
      <c r="L13" s="430"/>
      <c r="M13" s="430"/>
      <c r="N13" s="430"/>
      <c r="O13" s="430"/>
      <c r="P13" s="430"/>
      <c r="AA13" s="430"/>
      <c r="AB13" s="430"/>
      <c r="AC13" s="430"/>
    </row>
    <row r="14" spans="1:55" ht="18.75" customHeight="1">
      <c r="A14" s="1346" t="s">
        <v>85</v>
      </c>
      <c r="B14" s="1347"/>
      <c r="C14" s="1347"/>
      <c r="D14" s="1347"/>
      <c r="E14" s="1464" t="s">
        <v>228</v>
      </c>
      <c r="F14" s="1347"/>
      <c r="G14" s="1348"/>
      <c r="H14" s="1321" t="s">
        <v>233</v>
      </c>
      <c r="I14" s="1321"/>
      <c r="J14" s="1321"/>
      <c r="K14" s="1321"/>
      <c r="L14" s="1321"/>
      <c r="M14" s="1322"/>
      <c r="N14" s="1320" t="s">
        <v>10</v>
      </c>
      <c r="O14" s="1321"/>
      <c r="P14" s="1321"/>
      <c r="Q14" s="1321"/>
      <c r="R14" s="1321"/>
      <c r="S14" s="1321"/>
      <c r="T14" s="1322"/>
      <c r="U14" s="1320" t="s">
        <v>143</v>
      </c>
      <c r="V14" s="1321"/>
      <c r="W14" s="1321"/>
      <c r="X14" s="1321"/>
      <c r="Y14" s="1321"/>
      <c r="Z14" s="1321"/>
      <c r="AA14" s="1321"/>
      <c r="AB14" s="1321"/>
      <c r="AC14" s="1321"/>
      <c r="AD14" s="1321"/>
      <c r="AE14" s="1321"/>
      <c r="AF14" s="1321"/>
      <c r="AG14" s="1321"/>
      <c r="AH14" s="1321"/>
      <c r="AI14" s="1321"/>
      <c r="AJ14" s="1322"/>
      <c r="AK14" s="1352" t="s">
        <v>104</v>
      </c>
      <c r="AL14" s="1353"/>
      <c r="AM14" s="1311" t="s">
        <v>126</v>
      </c>
      <c r="AN14" s="1312"/>
      <c r="AO14" s="1312"/>
      <c r="AP14" s="1312"/>
      <c r="AQ14" s="1312"/>
      <c r="AR14" s="1312"/>
      <c r="AS14" s="1313"/>
      <c r="AT14" s="1314" t="s">
        <v>30</v>
      </c>
      <c r="AU14" s="1315"/>
      <c r="AV14" s="1316"/>
      <c r="AW14" s="1320" t="s">
        <v>170</v>
      </c>
      <c r="AX14" s="1321"/>
      <c r="AY14" s="1322"/>
      <c r="AZ14" s="1326" t="s">
        <v>31</v>
      </c>
      <c r="BA14" s="1327"/>
      <c r="BB14" s="1327"/>
      <c r="BC14" s="1328"/>
    </row>
    <row r="15" spans="1:55" ht="28.5" customHeight="1" thickBot="1">
      <c r="A15" s="1349"/>
      <c r="B15" s="1350"/>
      <c r="C15" s="1350"/>
      <c r="D15" s="1350"/>
      <c r="E15" s="1465"/>
      <c r="F15" s="1350"/>
      <c r="G15" s="1351"/>
      <c r="H15" s="1324"/>
      <c r="I15" s="1324"/>
      <c r="J15" s="1324"/>
      <c r="K15" s="1324"/>
      <c r="L15" s="1324"/>
      <c r="M15" s="1325"/>
      <c r="N15" s="1323"/>
      <c r="O15" s="1324"/>
      <c r="P15" s="1324"/>
      <c r="Q15" s="1324"/>
      <c r="R15" s="1324"/>
      <c r="S15" s="1324"/>
      <c r="T15" s="1325"/>
      <c r="U15" s="1323"/>
      <c r="V15" s="1324"/>
      <c r="W15" s="1324"/>
      <c r="X15" s="1324"/>
      <c r="Y15" s="1324"/>
      <c r="Z15" s="1324"/>
      <c r="AA15" s="1324"/>
      <c r="AB15" s="1324"/>
      <c r="AC15" s="1324"/>
      <c r="AD15" s="1324"/>
      <c r="AE15" s="1324"/>
      <c r="AF15" s="1324"/>
      <c r="AG15" s="1324"/>
      <c r="AH15" s="1324"/>
      <c r="AI15" s="1324"/>
      <c r="AJ15" s="1325"/>
      <c r="AK15" s="1354"/>
      <c r="AL15" s="1355"/>
      <c r="AM15" s="1332" t="s">
        <v>17</v>
      </c>
      <c r="AN15" s="1333"/>
      <c r="AO15" s="1333"/>
      <c r="AP15" s="431" t="s">
        <v>18</v>
      </c>
      <c r="AQ15" s="1333" t="s">
        <v>19</v>
      </c>
      <c r="AR15" s="1333"/>
      <c r="AS15" s="1334"/>
      <c r="AT15" s="1317"/>
      <c r="AU15" s="1318"/>
      <c r="AV15" s="1319"/>
      <c r="AW15" s="1323"/>
      <c r="AX15" s="1324"/>
      <c r="AY15" s="1325"/>
      <c r="AZ15" s="1329"/>
      <c r="BA15" s="1330"/>
      <c r="BB15" s="1330"/>
      <c r="BC15" s="1331"/>
    </row>
    <row r="16" spans="1:55" s="433" customFormat="1" ht="30" customHeight="1" thickTop="1">
      <c r="A16" s="1378"/>
      <c r="B16" s="1379"/>
      <c r="C16" s="1379"/>
      <c r="D16" s="1379"/>
      <c r="E16" s="1381"/>
      <c r="F16" s="1382"/>
      <c r="G16" s="1383"/>
      <c r="H16" s="1381"/>
      <c r="I16" s="1382"/>
      <c r="J16" s="1382"/>
      <c r="K16" s="1382"/>
      <c r="L16" s="1382"/>
      <c r="M16" s="1383"/>
      <c r="N16" s="1384"/>
      <c r="O16" s="1385"/>
      <c r="P16" s="1385"/>
      <c r="Q16" s="1385"/>
      <c r="R16" s="1385"/>
      <c r="S16" s="1385"/>
      <c r="T16" s="1386"/>
      <c r="U16" s="1411"/>
      <c r="V16" s="1412"/>
      <c r="W16" s="1412"/>
      <c r="X16" s="1412"/>
      <c r="Y16" s="1412"/>
      <c r="Z16" s="1412"/>
      <c r="AA16" s="1412"/>
      <c r="AB16" s="1412"/>
      <c r="AC16" s="1412"/>
      <c r="AD16" s="1412"/>
      <c r="AE16" s="1412"/>
      <c r="AF16" s="1412"/>
      <c r="AG16" s="1412"/>
      <c r="AH16" s="1412"/>
      <c r="AI16" s="1412"/>
      <c r="AJ16" s="1413"/>
      <c r="AK16" s="1387" t="str">
        <f>IF(H16="","",IF(AND(LEFT(H16,1)&amp;RIGHT(H16,1)&lt;&gt;"G1",LEFT(H16,1)&amp;RIGHT(H16,1)&lt;&gt;"G2"),"err",LEFT(H16,1)&amp;RIGHT(H16,1)))</f>
        <v/>
      </c>
      <c r="AL16" s="1388"/>
      <c r="AM16" s="1361"/>
      <c r="AN16" s="1356"/>
      <c r="AO16" s="1356"/>
      <c r="AP16" s="432" t="s">
        <v>18</v>
      </c>
      <c r="AQ16" s="1356"/>
      <c r="AR16" s="1356"/>
      <c r="AS16" s="1357"/>
      <c r="AT16" s="1358" t="str">
        <f>IF(AND(AM16&lt;&gt;"",AQ16&lt;&gt;""),ROUNDDOWN(AM16*AQ16/1000000,2),"")</f>
        <v/>
      </c>
      <c r="AU16" s="1359"/>
      <c r="AV16" s="1360"/>
      <c r="AW16" s="1361"/>
      <c r="AX16" s="1356"/>
      <c r="AY16" s="1357"/>
      <c r="AZ16" s="1362" t="str">
        <f>IF(AT16&lt;&gt;"",AW16*AT16,"")</f>
        <v/>
      </c>
      <c r="BA16" s="1363"/>
      <c r="BB16" s="1363"/>
      <c r="BC16" s="1364"/>
    </row>
    <row r="17" spans="1:55" s="433" customFormat="1" ht="30" customHeight="1">
      <c r="A17" s="1466"/>
      <c r="B17" s="1467"/>
      <c r="C17" s="1467"/>
      <c r="D17" s="1467"/>
      <c r="E17" s="1468"/>
      <c r="F17" s="1468"/>
      <c r="G17" s="1468"/>
      <c r="H17" s="1368"/>
      <c r="I17" s="1369"/>
      <c r="J17" s="1369"/>
      <c r="K17" s="1369"/>
      <c r="L17" s="1369"/>
      <c r="M17" s="1370"/>
      <c r="N17" s="1371"/>
      <c r="O17" s="1372"/>
      <c r="P17" s="1372"/>
      <c r="Q17" s="1372"/>
      <c r="R17" s="1372"/>
      <c r="S17" s="1372"/>
      <c r="T17" s="1373"/>
      <c r="U17" s="1408"/>
      <c r="V17" s="1409"/>
      <c r="W17" s="1409"/>
      <c r="X17" s="1409"/>
      <c r="Y17" s="1409"/>
      <c r="Z17" s="1409"/>
      <c r="AA17" s="1409"/>
      <c r="AB17" s="1409"/>
      <c r="AC17" s="1409"/>
      <c r="AD17" s="1409"/>
      <c r="AE17" s="1409"/>
      <c r="AF17" s="1409"/>
      <c r="AG17" s="1409"/>
      <c r="AH17" s="1409"/>
      <c r="AI17" s="1409"/>
      <c r="AJ17" s="1410"/>
      <c r="AK17" s="1374" t="str">
        <f t="shared" ref="AK17:AK30" si="0">IF(H17="","",IF(AND(LEFT(H17,1)&amp;RIGHT(H17,1)&lt;&gt;"G1",LEFT(H17,1)&amp;RIGHT(H17,1)&lt;&gt;"G2"),"err",LEFT(H17,1)&amp;RIGHT(H17,1)))</f>
        <v/>
      </c>
      <c r="AL17" s="1375"/>
      <c r="AM17" s="1376"/>
      <c r="AN17" s="1377"/>
      <c r="AO17" s="1377"/>
      <c r="AP17" s="434" t="s">
        <v>18</v>
      </c>
      <c r="AQ17" s="1377"/>
      <c r="AR17" s="1377"/>
      <c r="AS17" s="1389"/>
      <c r="AT17" s="1390" t="str">
        <f>IF(AND(AM17&lt;&gt;"",AQ17&lt;&gt;""),ROUNDDOWN(AM17*AQ17/1000000,2),"")</f>
        <v/>
      </c>
      <c r="AU17" s="1391"/>
      <c r="AV17" s="1392"/>
      <c r="AW17" s="1376"/>
      <c r="AX17" s="1377"/>
      <c r="AY17" s="1389"/>
      <c r="AZ17" s="1393" t="str">
        <f>IF(AT17&lt;&gt;"",AW17*AT17,"")</f>
        <v/>
      </c>
      <c r="BA17" s="1394"/>
      <c r="BB17" s="1394"/>
      <c r="BC17" s="1395"/>
    </row>
    <row r="18" spans="1:55" s="433" customFormat="1" ht="30" customHeight="1">
      <c r="A18" s="1466"/>
      <c r="B18" s="1467"/>
      <c r="C18" s="1467"/>
      <c r="D18" s="1467"/>
      <c r="E18" s="1468"/>
      <c r="F18" s="1468"/>
      <c r="G18" s="1468"/>
      <c r="H18" s="1368"/>
      <c r="I18" s="1369"/>
      <c r="J18" s="1369"/>
      <c r="K18" s="1369"/>
      <c r="L18" s="1369"/>
      <c r="M18" s="1370"/>
      <c r="N18" s="1371"/>
      <c r="O18" s="1372"/>
      <c r="P18" s="1372"/>
      <c r="Q18" s="1372"/>
      <c r="R18" s="1372"/>
      <c r="S18" s="1372"/>
      <c r="T18" s="1373"/>
      <c r="U18" s="1408"/>
      <c r="V18" s="1409"/>
      <c r="W18" s="1409"/>
      <c r="X18" s="1409"/>
      <c r="Y18" s="1409"/>
      <c r="Z18" s="1409"/>
      <c r="AA18" s="1409"/>
      <c r="AB18" s="1409"/>
      <c r="AC18" s="1409"/>
      <c r="AD18" s="1409"/>
      <c r="AE18" s="1409"/>
      <c r="AF18" s="1409"/>
      <c r="AG18" s="1409"/>
      <c r="AH18" s="1409"/>
      <c r="AI18" s="1409"/>
      <c r="AJ18" s="1410"/>
      <c r="AK18" s="1374" t="str">
        <f t="shared" si="0"/>
        <v/>
      </c>
      <c r="AL18" s="1375"/>
      <c r="AM18" s="1376"/>
      <c r="AN18" s="1377"/>
      <c r="AO18" s="1377"/>
      <c r="AP18" s="434" t="s">
        <v>18</v>
      </c>
      <c r="AQ18" s="1377"/>
      <c r="AR18" s="1377"/>
      <c r="AS18" s="1389"/>
      <c r="AT18" s="1390" t="str">
        <f>IF(AND(AM18&lt;&gt;"",AQ18&lt;&gt;""),ROUNDDOWN(AM18*AQ18/1000000,2),"")</f>
        <v/>
      </c>
      <c r="AU18" s="1391"/>
      <c r="AV18" s="1392"/>
      <c r="AW18" s="1376"/>
      <c r="AX18" s="1377"/>
      <c r="AY18" s="1389"/>
      <c r="AZ18" s="1393" t="str">
        <f>IF(AT18&lt;&gt;"",AW18*AT18,"")</f>
        <v/>
      </c>
      <c r="BA18" s="1394"/>
      <c r="BB18" s="1394"/>
      <c r="BC18" s="1395"/>
    </row>
    <row r="19" spans="1:55" s="433" customFormat="1" ht="30" customHeight="1">
      <c r="A19" s="1466"/>
      <c r="B19" s="1467"/>
      <c r="C19" s="1467"/>
      <c r="D19" s="1467"/>
      <c r="E19" s="1468"/>
      <c r="F19" s="1468"/>
      <c r="G19" s="1468"/>
      <c r="H19" s="1368"/>
      <c r="I19" s="1369"/>
      <c r="J19" s="1369"/>
      <c r="K19" s="1369"/>
      <c r="L19" s="1369"/>
      <c r="M19" s="1370"/>
      <c r="N19" s="1371"/>
      <c r="O19" s="1372"/>
      <c r="P19" s="1372"/>
      <c r="Q19" s="1372"/>
      <c r="R19" s="1372"/>
      <c r="S19" s="1372"/>
      <c r="T19" s="1373"/>
      <c r="U19" s="1408"/>
      <c r="V19" s="1409"/>
      <c r="W19" s="1409"/>
      <c r="X19" s="1409"/>
      <c r="Y19" s="1409"/>
      <c r="Z19" s="1409"/>
      <c r="AA19" s="1409"/>
      <c r="AB19" s="1409"/>
      <c r="AC19" s="1409"/>
      <c r="AD19" s="1409"/>
      <c r="AE19" s="1409"/>
      <c r="AF19" s="1409"/>
      <c r="AG19" s="1409"/>
      <c r="AH19" s="1409"/>
      <c r="AI19" s="1409"/>
      <c r="AJ19" s="1410"/>
      <c r="AK19" s="1374" t="str">
        <f t="shared" si="0"/>
        <v/>
      </c>
      <c r="AL19" s="1375"/>
      <c r="AM19" s="1376"/>
      <c r="AN19" s="1377"/>
      <c r="AO19" s="1377"/>
      <c r="AP19" s="434" t="s">
        <v>18</v>
      </c>
      <c r="AQ19" s="1377"/>
      <c r="AR19" s="1377"/>
      <c r="AS19" s="1389"/>
      <c r="AT19" s="1390" t="str">
        <f>IF(AND(AM19&lt;&gt;"",AQ19&lt;&gt;""),ROUNDDOWN(AM19*AQ19/1000000,2),"")</f>
        <v/>
      </c>
      <c r="AU19" s="1391"/>
      <c r="AV19" s="1392"/>
      <c r="AW19" s="1376"/>
      <c r="AX19" s="1377"/>
      <c r="AY19" s="1389"/>
      <c r="AZ19" s="1393" t="str">
        <f>IF(AT19&lt;&gt;"",AW19*AT19,"")</f>
        <v/>
      </c>
      <c r="BA19" s="1394"/>
      <c r="BB19" s="1394"/>
      <c r="BC19" s="1395"/>
    </row>
    <row r="20" spans="1:55" s="433" customFormat="1" ht="30" customHeight="1">
      <c r="A20" s="1469"/>
      <c r="B20" s="1470"/>
      <c r="C20" s="1470"/>
      <c r="D20" s="1470"/>
      <c r="E20" s="1471"/>
      <c r="F20" s="1471"/>
      <c r="G20" s="1471"/>
      <c r="H20" s="1472"/>
      <c r="I20" s="1473"/>
      <c r="J20" s="1473"/>
      <c r="K20" s="1473"/>
      <c r="L20" s="1473"/>
      <c r="M20" s="1474"/>
      <c r="N20" s="1475"/>
      <c r="O20" s="1476"/>
      <c r="P20" s="1476"/>
      <c r="Q20" s="1476"/>
      <c r="R20" s="1476"/>
      <c r="S20" s="1476"/>
      <c r="T20" s="1477"/>
      <c r="U20" s="1408"/>
      <c r="V20" s="1409"/>
      <c r="W20" s="1409"/>
      <c r="X20" s="1409"/>
      <c r="Y20" s="1409"/>
      <c r="Z20" s="1409"/>
      <c r="AA20" s="1409"/>
      <c r="AB20" s="1409"/>
      <c r="AC20" s="1409"/>
      <c r="AD20" s="1409"/>
      <c r="AE20" s="1409"/>
      <c r="AF20" s="1409"/>
      <c r="AG20" s="1409"/>
      <c r="AH20" s="1409"/>
      <c r="AI20" s="1409"/>
      <c r="AJ20" s="1410"/>
      <c r="AK20" s="1484" t="str">
        <f t="shared" si="0"/>
        <v/>
      </c>
      <c r="AL20" s="1485"/>
      <c r="AM20" s="1478"/>
      <c r="AN20" s="1479"/>
      <c r="AO20" s="1479"/>
      <c r="AP20" s="457" t="s">
        <v>18</v>
      </c>
      <c r="AQ20" s="1479"/>
      <c r="AR20" s="1479"/>
      <c r="AS20" s="1480"/>
      <c r="AT20" s="1481" t="str">
        <f>IF(AND(AM20&lt;&gt;"",AQ20&lt;&gt;""),ROUNDDOWN(AM20*AQ20/1000000,2),"")</f>
        <v/>
      </c>
      <c r="AU20" s="1482"/>
      <c r="AV20" s="1483"/>
      <c r="AW20" s="1478"/>
      <c r="AX20" s="1479"/>
      <c r="AY20" s="1480"/>
      <c r="AZ20" s="1396" t="str">
        <f>IF(AT20&lt;&gt;"",AW20*AT20,"")</f>
        <v/>
      </c>
      <c r="BA20" s="1397"/>
      <c r="BB20" s="1397"/>
      <c r="BC20" s="1398"/>
    </row>
    <row r="21" spans="1:55" s="433" customFormat="1" ht="30" customHeight="1">
      <c r="A21" s="1466"/>
      <c r="B21" s="1467"/>
      <c r="C21" s="1467"/>
      <c r="D21" s="1467"/>
      <c r="E21" s="1468"/>
      <c r="F21" s="1468"/>
      <c r="G21" s="1468"/>
      <c r="H21" s="1368"/>
      <c r="I21" s="1369"/>
      <c r="J21" s="1369"/>
      <c r="K21" s="1369"/>
      <c r="L21" s="1369"/>
      <c r="M21" s="1370"/>
      <c r="N21" s="1371"/>
      <c r="O21" s="1372"/>
      <c r="P21" s="1372"/>
      <c r="Q21" s="1372"/>
      <c r="R21" s="1372"/>
      <c r="S21" s="1372"/>
      <c r="T21" s="1373"/>
      <c r="U21" s="1408"/>
      <c r="V21" s="1409"/>
      <c r="W21" s="1409"/>
      <c r="X21" s="1409"/>
      <c r="Y21" s="1409"/>
      <c r="Z21" s="1409"/>
      <c r="AA21" s="1409"/>
      <c r="AB21" s="1409"/>
      <c r="AC21" s="1409"/>
      <c r="AD21" s="1409"/>
      <c r="AE21" s="1409"/>
      <c r="AF21" s="1409"/>
      <c r="AG21" s="1409"/>
      <c r="AH21" s="1409"/>
      <c r="AI21" s="1409"/>
      <c r="AJ21" s="1410"/>
      <c r="AK21" s="1374" t="str">
        <f t="shared" si="0"/>
        <v/>
      </c>
      <c r="AL21" s="1375"/>
      <c r="AM21" s="1376"/>
      <c r="AN21" s="1377"/>
      <c r="AO21" s="1377"/>
      <c r="AP21" s="434" t="s">
        <v>18</v>
      </c>
      <c r="AQ21" s="1377"/>
      <c r="AR21" s="1377"/>
      <c r="AS21" s="1389"/>
      <c r="AT21" s="1390" t="str">
        <f t="shared" ref="AT21:AT30" si="1">IF(AND(AM21&lt;&gt;"",AQ21&lt;&gt;""),ROUNDDOWN(AM21*AQ21/1000000,2),"")</f>
        <v/>
      </c>
      <c r="AU21" s="1391"/>
      <c r="AV21" s="1392"/>
      <c r="AW21" s="1376"/>
      <c r="AX21" s="1377"/>
      <c r="AY21" s="1389"/>
      <c r="AZ21" s="1393" t="str">
        <f t="shared" ref="AZ21:AZ30" si="2">IF(AT21&lt;&gt;"",AW21*AT21,"")</f>
        <v/>
      </c>
      <c r="BA21" s="1394"/>
      <c r="BB21" s="1394"/>
      <c r="BC21" s="1395"/>
    </row>
    <row r="22" spans="1:55" s="433" customFormat="1" ht="30" customHeight="1">
      <c r="A22" s="1466"/>
      <c r="B22" s="1467"/>
      <c r="C22" s="1467"/>
      <c r="D22" s="1467"/>
      <c r="E22" s="1468"/>
      <c r="F22" s="1468"/>
      <c r="G22" s="1468"/>
      <c r="H22" s="1368"/>
      <c r="I22" s="1369"/>
      <c r="J22" s="1369"/>
      <c r="K22" s="1369"/>
      <c r="L22" s="1369"/>
      <c r="M22" s="1370"/>
      <c r="N22" s="1371"/>
      <c r="O22" s="1372"/>
      <c r="P22" s="1372"/>
      <c r="Q22" s="1372"/>
      <c r="R22" s="1372"/>
      <c r="S22" s="1372"/>
      <c r="T22" s="1373"/>
      <c r="U22" s="1408"/>
      <c r="V22" s="1409"/>
      <c r="W22" s="1409"/>
      <c r="X22" s="1409"/>
      <c r="Y22" s="1409"/>
      <c r="Z22" s="1409"/>
      <c r="AA22" s="1409"/>
      <c r="AB22" s="1409"/>
      <c r="AC22" s="1409"/>
      <c r="AD22" s="1409"/>
      <c r="AE22" s="1409"/>
      <c r="AF22" s="1409"/>
      <c r="AG22" s="1409"/>
      <c r="AH22" s="1409"/>
      <c r="AI22" s="1409"/>
      <c r="AJ22" s="1410"/>
      <c r="AK22" s="1374" t="str">
        <f t="shared" si="0"/>
        <v/>
      </c>
      <c r="AL22" s="1375"/>
      <c r="AM22" s="1376"/>
      <c r="AN22" s="1377"/>
      <c r="AO22" s="1377"/>
      <c r="AP22" s="434" t="s">
        <v>18</v>
      </c>
      <c r="AQ22" s="1377"/>
      <c r="AR22" s="1377"/>
      <c r="AS22" s="1389"/>
      <c r="AT22" s="1390" t="str">
        <f t="shared" si="1"/>
        <v/>
      </c>
      <c r="AU22" s="1391"/>
      <c r="AV22" s="1392"/>
      <c r="AW22" s="1376"/>
      <c r="AX22" s="1377"/>
      <c r="AY22" s="1389"/>
      <c r="AZ22" s="1393" t="str">
        <f t="shared" si="2"/>
        <v/>
      </c>
      <c r="BA22" s="1394"/>
      <c r="BB22" s="1394"/>
      <c r="BC22" s="1395"/>
    </row>
    <row r="23" spans="1:55" s="433" customFormat="1" ht="30" customHeight="1">
      <c r="A23" s="1466"/>
      <c r="B23" s="1467"/>
      <c r="C23" s="1467"/>
      <c r="D23" s="1467"/>
      <c r="E23" s="1468"/>
      <c r="F23" s="1468"/>
      <c r="G23" s="1468"/>
      <c r="H23" s="1368"/>
      <c r="I23" s="1369"/>
      <c r="J23" s="1369"/>
      <c r="K23" s="1369"/>
      <c r="L23" s="1369"/>
      <c r="M23" s="1370"/>
      <c r="N23" s="1371"/>
      <c r="O23" s="1372"/>
      <c r="P23" s="1372"/>
      <c r="Q23" s="1372"/>
      <c r="R23" s="1372"/>
      <c r="S23" s="1372"/>
      <c r="T23" s="1373"/>
      <c r="U23" s="1408"/>
      <c r="V23" s="1409"/>
      <c r="W23" s="1409"/>
      <c r="X23" s="1409"/>
      <c r="Y23" s="1409"/>
      <c r="Z23" s="1409"/>
      <c r="AA23" s="1409"/>
      <c r="AB23" s="1409"/>
      <c r="AC23" s="1409"/>
      <c r="AD23" s="1409"/>
      <c r="AE23" s="1409"/>
      <c r="AF23" s="1409"/>
      <c r="AG23" s="1409"/>
      <c r="AH23" s="1409"/>
      <c r="AI23" s="1409"/>
      <c r="AJ23" s="1410"/>
      <c r="AK23" s="1374" t="str">
        <f t="shared" si="0"/>
        <v/>
      </c>
      <c r="AL23" s="1375"/>
      <c r="AM23" s="1376"/>
      <c r="AN23" s="1377"/>
      <c r="AO23" s="1377"/>
      <c r="AP23" s="434" t="s">
        <v>18</v>
      </c>
      <c r="AQ23" s="1377"/>
      <c r="AR23" s="1377"/>
      <c r="AS23" s="1389"/>
      <c r="AT23" s="1390" t="str">
        <f t="shared" si="1"/>
        <v/>
      </c>
      <c r="AU23" s="1391"/>
      <c r="AV23" s="1392"/>
      <c r="AW23" s="1376"/>
      <c r="AX23" s="1377"/>
      <c r="AY23" s="1389"/>
      <c r="AZ23" s="1393" t="str">
        <f t="shared" si="2"/>
        <v/>
      </c>
      <c r="BA23" s="1394"/>
      <c r="BB23" s="1394"/>
      <c r="BC23" s="1395"/>
    </row>
    <row r="24" spans="1:55" s="433" customFormat="1" ht="30" customHeight="1">
      <c r="A24" s="1466"/>
      <c r="B24" s="1467"/>
      <c r="C24" s="1467"/>
      <c r="D24" s="1467"/>
      <c r="E24" s="1468"/>
      <c r="F24" s="1468"/>
      <c r="G24" s="1468"/>
      <c r="H24" s="1368"/>
      <c r="I24" s="1369"/>
      <c r="J24" s="1369"/>
      <c r="K24" s="1369"/>
      <c r="L24" s="1369"/>
      <c r="M24" s="1370"/>
      <c r="N24" s="1371"/>
      <c r="O24" s="1372"/>
      <c r="P24" s="1372"/>
      <c r="Q24" s="1372"/>
      <c r="R24" s="1372"/>
      <c r="S24" s="1372"/>
      <c r="T24" s="1373"/>
      <c r="U24" s="1408"/>
      <c r="V24" s="1409"/>
      <c r="W24" s="1409"/>
      <c r="X24" s="1409"/>
      <c r="Y24" s="1409"/>
      <c r="Z24" s="1409"/>
      <c r="AA24" s="1409"/>
      <c r="AB24" s="1409"/>
      <c r="AC24" s="1409"/>
      <c r="AD24" s="1409"/>
      <c r="AE24" s="1409"/>
      <c r="AF24" s="1409"/>
      <c r="AG24" s="1409"/>
      <c r="AH24" s="1409"/>
      <c r="AI24" s="1409"/>
      <c r="AJ24" s="1410"/>
      <c r="AK24" s="1374" t="str">
        <f t="shared" si="0"/>
        <v/>
      </c>
      <c r="AL24" s="1375"/>
      <c r="AM24" s="1376"/>
      <c r="AN24" s="1377"/>
      <c r="AO24" s="1377"/>
      <c r="AP24" s="434" t="s">
        <v>18</v>
      </c>
      <c r="AQ24" s="1377"/>
      <c r="AR24" s="1377"/>
      <c r="AS24" s="1389"/>
      <c r="AT24" s="1390" t="str">
        <f t="shared" si="1"/>
        <v/>
      </c>
      <c r="AU24" s="1391"/>
      <c r="AV24" s="1392"/>
      <c r="AW24" s="1376"/>
      <c r="AX24" s="1377"/>
      <c r="AY24" s="1389"/>
      <c r="AZ24" s="1393" t="str">
        <f t="shared" si="2"/>
        <v/>
      </c>
      <c r="BA24" s="1394"/>
      <c r="BB24" s="1394"/>
      <c r="BC24" s="1395"/>
    </row>
    <row r="25" spans="1:55" s="433" customFormat="1" ht="30" customHeight="1">
      <c r="A25" s="1466"/>
      <c r="B25" s="1467"/>
      <c r="C25" s="1467"/>
      <c r="D25" s="1467"/>
      <c r="E25" s="1468"/>
      <c r="F25" s="1468"/>
      <c r="G25" s="1468"/>
      <c r="H25" s="1368"/>
      <c r="I25" s="1369"/>
      <c r="J25" s="1369"/>
      <c r="K25" s="1369"/>
      <c r="L25" s="1369"/>
      <c r="M25" s="1370"/>
      <c r="N25" s="1371"/>
      <c r="O25" s="1372"/>
      <c r="P25" s="1372"/>
      <c r="Q25" s="1372"/>
      <c r="R25" s="1372"/>
      <c r="S25" s="1372"/>
      <c r="T25" s="1373"/>
      <c r="U25" s="1408"/>
      <c r="V25" s="1409"/>
      <c r="W25" s="1409"/>
      <c r="X25" s="1409"/>
      <c r="Y25" s="1409"/>
      <c r="Z25" s="1409"/>
      <c r="AA25" s="1409"/>
      <c r="AB25" s="1409"/>
      <c r="AC25" s="1409"/>
      <c r="AD25" s="1409"/>
      <c r="AE25" s="1409"/>
      <c r="AF25" s="1409"/>
      <c r="AG25" s="1409"/>
      <c r="AH25" s="1409"/>
      <c r="AI25" s="1409"/>
      <c r="AJ25" s="1410"/>
      <c r="AK25" s="1374" t="str">
        <f t="shared" si="0"/>
        <v/>
      </c>
      <c r="AL25" s="1375"/>
      <c r="AM25" s="1376"/>
      <c r="AN25" s="1377"/>
      <c r="AO25" s="1377"/>
      <c r="AP25" s="434" t="s">
        <v>18</v>
      </c>
      <c r="AQ25" s="1377"/>
      <c r="AR25" s="1377"/>
      <c r="AS25" s="1389"/>
      <c r="AT25" s="1390" t="str">
        <f t="shared" si="1"/>
        <v/>
      </c>
      <c r="AU25" s="1391"/>
      <c r="AV25" s="1392"/>
      <c r="AW25" s="1376"/>
      <c r="AX25" s="1377"/>
      <c r="AY25" s="1389"/>
      <c r="AZ25" s="1393" t="str">
        <f t="shared" si="2"/>
        <v/>
      </c>
      <c r="BA25" s="1394"/>
      <c r="BB25" s="1394"/>
      <c r="BC25" s="1395"/>
    </row>
    <row r="26" spans="1:55" s="433" customFormat="1" ht="30" customHeight="1">
      <c r="A26" s="1466"/>
      <c r="B26" s="1467"/>
      <c r="C26" s="1467"/>
      <c r="D26" s="1467"/>
      <c r="E26" s="1468"/>
      <c r="F26" s="1468"/>
      <c r="G26" s="1468"/>
      <c r="H26" s="1368"/>
      <c r="I26" s="1369"/>
      <c r="J26" s="1369"/>
      <c r="K26" s="1369"/>
      <c r="L26" s="1369"/>
      <c r="M26" s="1370"/>
      <c r="N26" s="1371"/>
      <c r="O26" s="1372"/>
      <c r="P26" s="1372"/>
      <c r="Q26" s="1372"/>
      <c r="R26" s="1372"/>
      <c r="S26" s="1372"/>
      <c r="T26" s="1373"/>
      <c r="U26" s="1408"/>
      <c r="V26" s="1409"/>
      <c r="W26" s="1409"/>
      <c r="X26" s="1409"/>
      <c r="Y26" s="1409"/>
      <c r="Z26" s="1409"/>
      <c r="AA26" s="1409"/>
      <c r="AB26" s="1409"/>
      <c r="AC26" s="1409"/>
      <c r="AD26" s="1409"/>
      <c r="AE26" s="1409"/>
      <c r="AF26" s="1409"/>
      <c r="AG26" s="1409"/>
      <c r="AH26" s="1409"/>
      <c r="AI26" s="1409"/>
      <c r="AJ26" s="1410"/>
      <c r="AK26" s="1374" t="str">
        <f t="shared" si="0"/>
        <v/>
      </c>
      <c r="AL26" s="1375"/>
      <c r="AM26" s="1376"/>
      <c r="AN26" s="1377"/>
      <c r="AO26" s="1377"/>
      <c r="AP26" s="434" t="s">
        <v>18</v>
      </c>
      <c r="AQ26" s="1377"/>
      <c r="AR26" s="1377"/>
      <c r="AS26" s="1389"/>
      <c r="AT26" s="1390" t="str">
        <f t="shared" si="1"/>
        <v/>
      </c>
      <c r="AU26" s="1391"/>
      <c r="AV26" s="1392"/>
      <c r="AW26" s="1376"/>
      <c r="AX26" s="1377"/>
      <c r="AY26" s="1389"/>
      <c r="AZ26" s="1393" t="str">
        <f t="shared" si="2"/>
        <v/>
      </c>
      <c r="BA26" s="1394"/>
      <c r="BB26" s="1394"/>
      <c r="BC26" s="1395"/>
    </row>
    <row r="27" spans="1:55" s="433" customFormat="1" ht="30" customHeight="1">
      <c r="A27" s="1466"/>
      <c r="B27" s="1467"/>
      <c r="C27" s="1467"/>
      <c r="D27" s="1467"/>
      <c r="E27" s="1468"/>
      <c r="F27" s="1468"/>
      <c r="G27" s="1468"/>
      <c r="H27" s="1368"/>
      <c r="I27" s="1369"/>
      <c r="J27" s="1369"/>
      <c r="K27" s="1369"/>
      <c r="L27" s="1369"/>
      <c r="M27" s="1370"/>
      <c r="N27" s="1371"/>
      <c r="O27" s="1372"/>
      <c r="P27" s="1372"/>
      <c r="Q27" s="1372"/>
      <c r="R27" s="1372"/>
      <c r="S27" s="1372"/>
      <c r="T27" s="1373"/>
      <c r="U27" s="1408"/>
      <c r="V27" s="1409"/>
      <c r="W27" s="1409"/>
      <c r="X27" s="1409"/>
      <c r="Y27" s="1409"/>
      <c r="Z27" s="1409"/>
      <c r="AA27" s="1409"/>
      <c r="AB27" s="1409"/>
      <c r="AC27" s="1409"/>
      <c r="AD27" s="1409"/>
      <c r="AE27" s="1409"/>
      <c r="AF27" s="1409"/>
      <c r="AG27" s="1409"/>
      <c r="AH27" s="1409"/>
      <c r="AI27" s="1409"/>
      <c r="AJ27" s="1410"/>
      <c r="AK27" s="1374" t="str">
        <f t="shared" si="0"/>
        <v/>
      </c>
      <c r="AL27" s="1375"/>
      <c r="AM27" s="1376"/>
      <c r="AN27" s="1377"/>
      <c r="AO27" s="1377"/>
      <c r="AP27" s="434" t="s">
        <v>18</v>
      </c>
      <c r="AQ27" s="1377"/>
      <c r="AR27" s="1377"/>
      <c r="AS27" s="1389"/>
      <c r="AT27" s="1390" t="str">
        <f t="shared" si="1"/>
        <v/>
      </c>
      <c r="AU27" s="1391"/>
      <c r="AV27" s="1392"/>
      <c r="AW27" s="1376"/>
      <c r="AX27" s="1377"/>
      <c r="AY27" s="1389"/>
      <c r="AZ27" s="1393" t="str">
        <f t="shared" si="2"/>
        <v/>
      </c>
      <c r="BA27" s="1394"/>
      <c r="BB27" s="1394"/>
      <c r="BC27" s="1395"/>
    </row>
    <row r="28" spans="1:55" s="433" customFormat="1" ht="30" customHeight="1">
      <c r="A28" s="1466"/>
      <c r="B28" s="1467"/>
      <c r="C28" s="1467"/>
      <c r="D28" s="1467"/>
      <c r="E28" s="1468"/>
      <c r="F28" s="1468"/>
      <c r="G28" s="1468"/>
      <c r="H28" s="1368"/>
      <c r="I28" s="1369"/>
      <c r="J28" s="1369"/>
      <c r="K28" s="1369"/>
      <c r="L28" s="1369"/>
      <c r="M28" s="1370"/>
      <c r="N28" s="1371"/>
      <c r="O28" s="1372"/>
      <c r="P28" s="1372"/>
      <c r="Q28" s="1372"/>
      <c r="R28" s="1372"/>
      <c r="S28" s="1372"/>
      <c r="T28" s="1373"/>
      <c r="U28" s="1408"/>
      <c r="V28" s="1409"/>
      <c r="W28" s="1409"/>
      <c r="X28" s="1409"/>
      <c r="Y28" s="1409"/>
      <c r="Z28" s="1409"/>
      <c r="AA28" s="1409"/>
      <c r="AB28" s="1409"/>
      <c r="AC28" s="1409"/>
      <c r="AD28" s="1409"/>
      <c r="AE28" s="1409"/>
      <c r="AF28" s="1409"/>
      <c r="AG28" s="1409"/>
      <c r="AH28" s="1409"/>
      <c r="AI28" s="1409"/>
      <c r="AJ28" s="1410"/>
      <c r="AK28" s="1374" t="str">
        <f t="shared" si="0"/>
        <v/>
      </c>
      <c r="AL28" s="1375"/>
      <c r="AM28" s="1376"/>
      <c r="AN28" s="1377"/>
      <c r="AO28" s="1377"/>
      <c r="AP28" s="434" t="s">
        <v>18</v>
      </c>
      <c r="AQ28" s="1377"/>
      <c r="AR28" s="1377"/>
      <c r="AS28" s="1389"/>
      <c r="AT28" s="1390" t="str">
        <f t="shared" si="1"/>
        <v/>
      </c>
      <c r="AU28" s="1391"/>
      <c r="AV28" s="1392"/>
      <c r="AW28" s="1376"/>
      <c r="AX28" s="1377"/>
      <c r="AY28" s="1389"/>
      <c r="AZ28" s="1393" t="str">
        <f t="shared" si="2"/>
        <v/>
      </c>
      <c r="BA28" s="1394"/>
      <c r="BB28" s="1394"/>
      <c r="BC28" s="1395"/>
    </row>
    <row r="29" spans="1:55" s="433" customFormat="1" ht="30" customHeight="1">
      <c r="A29" s="1466"/>
      <c r="B29" s="1467"/>
      <c r="C29" s="1467"/>
      <c r="D29" s="1467"/>
      <c r="E29" s="1468"/>
      <c r="F29" s="1468"/>
      <c r="G29" s="1468"/>
      <c r="H29" s="1368"/>
      <c r="I29" s="1369"/>
      <c r="J29" s="1369"/>
      <c r="K29" s="1369"/>
      <c r="L29" s="1369"/>
      <c r="M29" s="1370"/>
      <c r="N29" s="1371"/>
      <c r="O29" s="1372"/>
      <c r="P29" s="1372"/>
      <c r="Q29" s="1372"/>
      <c r="R29" s="1372"/>
      <c r="S29" s="1372"/>
      <c r="T29" s="1373"/>
      <c r="U29" s="1408"/>
      <c r="V29" s="1409"/>
      <c r="W29" s="1409"/>
      <c r="X29" s="1409"/>
      <c r="Y29" s="1409"/>
      <c r="Z29" s="1409"/>
      <c r="AA29" s="1409"/>
      <c r="AB29" s="1409"/>
      <c r="AC29" s="1409"/>
      <c r="AD29" s="1409"/>
      <c r="AE29" s="1409"/>
      <c r="AF29" s="1409"/>
      <c r="AG29" s="1409"/>
      <c r="AH29" s="1409"/>
      <c r="AI29" s="1409"/>
      <c r="AJ29" s="1410"/>
      <c r="AK29" s="1374" t="str">
        <f t="shared" si="0"/>
        <v/>
      </c>
      <c r="AL29" s="1375"/>
      <c r="AM29" s="1376"/>
      <c r="AN29" s="1377"/>
      <c r="AO29" s="1377"/>
      <c r="AP29" s="434" t="s">
        <v>18</v>
      </c>
      <c r="AQ29" s="1377"/>
      <c r="AR29" s="1377"/>
      <c r="AS29" s="1389"/>
      <c r="AT29" s="1390" t="str">
        <f t="shared" si="1"/>
        <v/>
      </c>
      <c r="AU29" s="1391"/>
      <c r="AV29" s="1392"/>
      <c r="AW29" s="1376"/>
      <c r="AX29" s="1377"/>
      <c r="AY29" s="1389"/>
      <c r="AZ29" s="1393" t="str">
        <f t="shared" si="2"/>
        <v/>
      </c>
      <c r="BA29" s="1394"/>
      <c r="BB29" s="1394"/>
      <c r="BC29" s="1395"/>
    </row>
    <row r="30" spans="1:55" s="433" customFormat="1" ht="30" customHeight="1" thickBot="1">
      <c r="A30" s="1466"/>
      <c r="B30" s="1467"/>
      <c r="C30" s="1467"/>
      <c r="D30" s="1467"/>
      <c r="E30" s="1468"/>
      <c r="F30" s="1468"/>
      <c r="G30" s="1468"/>
      <c r="H30" s="1368"/>
      <c r="I30" s="1369"/>
      <c r="J30" s="1369"/>
      <c r="K30" s="1369"/>
      <c r="L30" s="1369"/>
      <c r="M30" s="1370"/>
      <c r="N30" s="1371"/>
      <c r="O30" s="1372"/>
      <c r="P30" s="1372"/>
      <c r="Q30" s="1372"/>
      <c r="R30" s="1372"/>
      <c r="S30" s="1372"/>
      <c r="T30" s="1373"/>
      <c r="U30" s="1489"/>
      <c r="V30" s="1490"/>
      <c r="W30" s="1490"/>
      <c r="X30" s="1490"/>
      <c r="Y30" s="1490"/>
      <c r="Z30" s="1490"/>
      <c r="AA30" s="1490"/>
      <c r="AB30" s="1490"/>
      <c r="AC30" s="1490"/>
      <c r="AD30" s="1490"/>
      <c r="AE30" s="1490"/>
      <c r="AF30" s="1490"/>
      <c r="AG30" s="1490"/>
      <c r="AH30" s="1490"/>
      <c r="AI30" s="1490"/>
      <c r="AJ30" s="1491"/>
      <c r="AK30" s="1374" t="str">
        <f t="shared" si="0"/>
        <v/>
      </c>
      <c r="AL30" s="1375"/>
      <c r="AM30" s="1376"/>
      <c r="AN30" s="1377"/>
      <c r="AO30" s="1377"/>
      <c r="AP30" s="434" t="s">
        <v>18</v>
      </c>
      <c r="AQ30" s="1377"/>
      <c r="AR30" s="1377"/>
      <c r="AS30" s="1389"/>
      <c r="AT30" s="1390" t="str">
        <f t="shared" si="1"/>
        <v/>
      </c>
      <c r="AU30" s="1391"/>
      <c r="AV30" s="1392"/>
      <c r="AW30" s="1376"/>
      <c r="AX30" s="1377"/>
      <c r="AY30" s="1389"/>
      <c r="AZ30" s="1393" t="str">
        <f t="shared" si="2"/>
        <v/>
      </c>
      <c r="BA30" s="1394"/>
      <c r="BB30" s="1394"/>
      <c r="BC30" s="1395"/>
    </row>
    <row r="31" spans="1:55" ht="30" customHeight="1" thickTop="1" thickBot="1">
      <c r="A31" s="1486" t="s">
        <v>21</v>
      </c>
      <c r="B31" s="1487"/>
      <c r="C31" s="1487"/>
      <c r="D31" s="1487"/>
      <c r="E31" s="1487"/>
      <c r="F31" s="1487"/>
      <c r="G31" s="1487"/>
      <c r="H31" s="1487"/>
      <c r="I31" s="1487"/>
      <c r="J31" s="1487"/>
      <c r="K31" s="1487"/>
      <c r="L31" s="1487"/>
      <c r="M31" s="1487"/>
      <c r="N31" s="1487"/>
      <c r="O31" s="1487"/>
      <c r="P31" s="1487"/>
      <c r="Q31" s="1487"/>
      <c r="R31" s="1487"/>
      <c r="S31" s="1487"/>
      <c r="T31" s="1487"/>
      <c r="U31" s="1487"/>
      <c r="V31" s="1487"/>
      <c r="W31" s="1487"/>
      <c r="X31" s="1487"/>
      <c r="Y31" s="1487"/>
      <c r="Z31" s="1487"/>
      <c r="AA31" s="1487"/>
      <c r="AB31" s="1487"/>
      <c r="AC31" s="1487"/>
      <c r="AD31" s="1487"/>
      <c r="AE31" s="1487"/>
      <c r="AF31" s="1487"/>
      <c r="AG31" s="1487"/>
      <c r="AH31" s="1487"/>
      <c r="AI31" s="1487"/>
      <c r="AJ31" s="1487"/>
      <c r="AK31" s="1487"/>
      <c r="AL31" s="1487"/>
      <c r="AM31" s="1487"/>
      <c r="AN31" s="1487"/>
      <c r="AO31" s="1487"/>
      <c r="AP31" s="1487"/>
      <c r="AQ31" s="1487"/>
      <c r="AR31" s="1487"/>
      <c r="AS31" s="1487"/>
      <c r="AT31" s="1487"/>
      <c r="AU31" s="1487"/>
      <c r="AV31" s="1488"/>
      <c r="AW31" s="1402">
        <f>SUM(AW16:AY30)</f>
        <v>0</v>
      </c>
      <c r="AX31" s="1403"/>
      <c r="AY31" s="1404"/>
      <c r="AZ31" s="1405">
        <f>SUM(AZ16:BC30)</f>
        <v>0</v>
      </c>
      <c r="BA31" s="1406"/>
      <c r="BB31" s="1406"/>
      <c r="BC31" s="1407"/>
    </row>
    <row r="32" spans="1:55" s="413" customFormat="1" ht="15.75" customHeight="1">
      <c r="A32" s="435"/>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6"/>
      <c r="AV32" s="436"/>
      <c r="AW32" s="436"/>
      <c r="AX32" s="436"/>
    </row>
    <row r="33" spans="1:55" s="413" customFormat="1" ht="15.75" customHeight="1">
      <c r="A33" s="435"/>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6"/>
      <c r="AV33" s="436"/>
      <c r="AW33" s="436"/>
      <c r="AX33" s="436"/>
    </row>
    <row r="34" spans="1:55" s="413" customFormat="1" ht="15.75" customHeight="1" thickBot="1">
      <c r="A34" s="435"/>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6"/>
      <c r="AV34" s="436"/>
      <c r="AW34" s="436"/>
      <c r="AX34" s="436"/>
    </row>
    <row r="35" spans="1:55" ht="28.5" customHeight="1" thickBot="1">
      <c r="A35" s="1458" t="s">
        <v>86</v>
      </c>
      <c r="B35" s="1459"/>
      <c r="C35" s="1459"/>
      <c r="D35" s="1460"/>
      <c r="E35" s="1461" t="s">
        <v>142</v>
      </c>
      <c r="F35" s="1462"/>
      <c r="G35" s="1462"/>
      <c r="H35" s="1462"/>
      <c r="I35" s="1462"/>
      <c r="J35" s="1462"/>
      <c r="K35" s="1462"/>
      <c r="L35" s="1462"/>
      <c r="M35" s="1462"/>
      <c r="N35" s="1463"/>
      <c r="O35" s="427"/>
      <c r="P35" s="428"/>
      <c r="Q35" s="1339" t="str">
        <f>IF(COUNTIF(AK41:AL55,"err")&gt;0,"グレードと一致しない型番があります。財団掲載型番を確認して下さい。","")</f>
        <v/>
      </c>
      <c r="R35" s="1339"/>
      <c r="S35" s="1339"/>
      <c r="T35" s="1339"/>
      <c r="U35" s="1339"/>
      <c r="V35" s="1339"/>
      <c r="W35" s="1339"/>
      <c r="X35" s="1339"/>
      <c r="Y35" s="1339"/>
      <c r="Z35" s="1339"/>
      <c r="AA35" s="1339"/>
      <c r="AB35" s="1339"/>
      <c r="AC35" s="1339"/>
      <c r="AD35" s="1339"/>
      <c r="AE35" s="1339"/>
      <c r="AF35" s="1339"/>
      <c r="AG35" s="1339"/>
      <c r="AH35" s="1339"/>
      <c r="AI35" s="1339"/>
      <c r="AJ35" s="1339"/>
      <c r="AK35" s="1339"/>
      <c r="AL35" s="1339"/>
      <c r="AM35" s="1339"/>
      <c r="AN35" s="1339"/>
      <c r="AO35" s="1339"/>
      <c r="AP35" s="1339"/>
      <c r="AQ35" s="1339"/>
      <c r="AR35" s="1339"/>
      <c r="AS35" s="1339"/>
      <c r="AT35" s="1339"/>
      <c r="AU35" s="1339"/>
      <c r="AV35" s="1339"/>
      <c r="AW35" s="1339"/>
      <c r="AX35" s="1339"/>
    </row>
    <row r="36" spans="1:55" ht="14.25" customHeight="1">
      <c r="A36" s="429"/>
      <c r="B36" s="429"/>
      <c r="C36" s="430"/>
      <c r="D36" s="430"/>
      <c r="E36" s="430"/>
      <c r="F36" s="430"/>
      <c r="G36" s="430"/>
      <c r="H36" s="430"/>
      <c r="I36" s="430"/>
      <c r="J36" s="430"/>
      <c r="K36" s="430"/>
      <c r="L36" s="430"/>
      <c r="M36" s="430"/>
      <c r="N36" s="430"/>
      <c r="O36" s="430"/>
      <c r="P36" s="430"/>
      <c r="U36" s="430"/>
      <c r="V36" s="430"/>
    </row>
    <row r="37" spans="1:55" ht="29.25" customHeight="1">
      <c r="A37" s="1340" t="s">
        <v>234</v>
      </c>
      <c r="B37" s="1341"/>
      <c r="C37" s="1341"/>
      <c r="D37" s="1341"/>
      <c r="E37" s="1341"/>
      <c r="F37" s="1341"/>
      <c r="G37" s="1341"/>
      <c r="H37" s="1341"/>
      <c r="I37" s="1341"/>
      <c r="J37" s="1341"/>
      <c r="K37" s="1341"/>
      <c r="L37" s="1341"/>
      <c r="M37" s="1341"/>
      <c r="N37" s="1341"/>
      <c r="O37" s="1341"/>
      <c r="P37" s="1341"/>
      <c r="Q37" s="1341"/>
      <c r="R37" s="1341"/>
      <c r="S37" s="1341"/>
      <c r="T37" s="1341"/>
      <c r="U37" s="1341"/>
      <c r="V37" s="1341"/>
      <c r="W37" s="1341"/>
      <c r="X37" s="1341"/>
      <c r="Y37" s="1341"/>
      <c r="Z37" s="1341"/>
      <c r="AA37" s="1341"/>
      <c r="AB37" s="1341"/>
      <c r="AC37" s="1341"/>
      <c r="AD37" s="1341"/>
      <c r="AE37" s="1341"/>
      <c r="AF37" s="1341"/>
      <c r="AG37" s="1341"/>
      <c r="AH37" s="1341"/>
      <c r="AI37" s="1341"/>
      <c r="AJ37" s="1341"/>
      <c r="AK37" s="1341"/>
      <c r="AL37" s="1342"/>
      <c r="AM37" s="1343" t="s">
        <v>4</v>
      </c>
      <c r="AN37" s="1344"/>
      <c r="AO37" s="1344"/>
      <c r="AP37" s="1344"/>
      <c r="AQ37" s="1344"/>
      <c r="AR37" s="1344"/>
      <c r="AS37" s="1345"/>
      <c r="AT37" s="417"/>
      <c r="AU37" s="417"/>
      <c r="AV37" s="417"/>
    </row>
    <row r="38" spans="1:55" ht="9" customHeight="1" thickBot="1">
      <c r="A38" s="429"/>
      <c r="B38" s="429"/>
      <c r="C38" s="430"/>
      <c r="D38" s="430"/>
      <c r="E38" s="430"/>
      <c r="F38" s="430"/>
      <c r="G38" s="430"/>
      <c r="H38" s="430"/>
      <c r="I38" s="430"/>
      <c r="J38" s="430"/>
      <c r="K38" s="430"/>
      <c r="L38" s="430"/>
      <c r="M38" s="430"/>
      <c r="N38" s="430"/>
      <c r="O38" s="430"/>
      <c r="P38" s="430"/>
      <c r="AA38" s="430"/>
      <c r="AB38" s="430"/>
      <c r="AC38" s="430"/>
    </row>
    <row r="39" spans="1:55" ht="18.75" customHeight="1">
      <c r="A39" s="1346" t="s">
        <v>85</v>
      </c>
      <c r="B39" s="1347"/>
      <c r="C39" s="1347"/>
      <c r="D39" s="1347"/>
      <c r="E39" s="1347"/>
      <c r="F39" s="1347"/>
      <c r="G39" s="1348"/>
      <c r="H39" s="1321" t="s">
        <v>233</v>
      </c>
      <c r="I39" s="1321"/>
      <c r="J39" s="1321"/>
      <c r="K39" s="1321"/>
      <c r="L39" s="1321"/>
      <c r="M39" s="1322"/>
      <c r="N39" s="1320" t="s">
        <v>10</v>
      </c>
      <c r="O39" s="1321"/>
      <c r="P39" s="1321"/>
      <c r="Q39" s="1321"/>
      <c r="R39" s="1321"/>
      <c r="S39" s="1321"/>
      <c r="T39" s="1322"/>
      <c r="U39" s="1320" t="s">
        <v>143</v>
      </c>
      <c r="V39" s="1321"/>
      <c r="W39" s="1321"/>
      <c r="X39" s="1321"/>
      <c r="Y39" s="1321"/>
      <c r="Z39" s="1321"/>
      <c r="AA39" s="1321"/>
      <c r="AB39" s="1321"/>
      <c r="AC39" s="1321"/>
      <c r="AD39" s="1321"/>
      <c r="AE39" s="1321"/>
      <c r="AF39" s="1321"/>
      <c r="AG39" s="1321"/>
      <c r="AH39" s="1321"/>
      <c r="AI39" s="1321"/>
      <c r="AJ39" s="1322"/>
      <c r="AK39" s="1352" t="s">
        <v>104</v>
      </c>
      <c r="AL39" s="1353"/>
      <c r="AM39" s="1311" t="s">
        <v>32</v>
      </c>
      <c r="AN39" s="1312"/>
      <c r="AO39" s="1312"/>
      <c r="AP39" s="1312"/>
      <c r="AQ39" s="1312"/>
      <c r="AR39" s="1312"/>
      <c r="AS39" s="1313"/>
      <c r="AT39" s="1314" t="s">
        <v>30</v>
      </c>
      <c r="AU39" s="1315"/>
      <c r="AV39" s="1316"/>
      <c r="AW39" s="1320" t="s">
        <v>101</v>
      </c>
      <c r="AX39" s="1321"/>
      <c r="AY39" s="1322"/>
      <c r="AZ39" s="1326" t="s">
        <v>31</v>
      </c>
      <c r="BA39" s="1327"/>
      <c r="BB39" s="1327"/>
      <c r="BC39" s="1328"/>
    </row>
    <row r="40" spans="1:55" ht="28.5" customHeight="1" thickBot="1">
      <c r="A40" s="1349"/>
      <c r="B40" s="1350"/>
      <c r="C40" s="1350"/>
      <c r="D40" s="1350"/>
      <c r="E40" s="1350"/>
      <c r="F40" s="1350"/>
      <c r="G40" s="1351"/>
      <c r="H40" s="1324"/>
      <c r="I40" s="1324"/>
      <c r="J40" s="1324"/>
      <c r="K40" s="1324"/>
      <c r="L40" s="1324"/>
      <c r="M40" s="1325"/>
      <c r="N40" s="1323"/>
      <c r="O40" s="1324"/>
      <c r="P40" s="1324"/>
      <c r="Q40" s="1324"/>
      <c r="R40" s="1324"/>
      <c r="S40" s="1324"/>
      <c r="T40" s="1325"/>
      <c r="U40" s="1323"/>
      <c r="V40" s="1324"/>
      <c r="W40" s="1324"/>
      <c r="X40" s="1324"/>
      <c r="Y40" s="1324"/>
      <c r="Z40" s="1324"/>
      <c r="AA40" s="1324"/>
      <c r="AB40" s="1324"/>
      <c r="AC40" s="1324"/>
      <c r="AD40" s="1324"/>
      <c r="AE40" s="1324"/>
      <c r="AF40" s="1324"/>
      <c r="AG40" s="1324"/>
      <c r="AH40" s="1324"/>
      <c r="AI40" s="1324"/>
      <c r="AJ40" s="1325"/>
      <c r="AK40" s="1354"/>
      <c r="AL40" s="1355"/>
      <c r="AM40" s="1332" t="s">
        <v>17</v>
      </c>
      <c r="AN40" s="1333"/>
      <c r="AO40" s="1333"/>
      <c r="AP40" s="431" t="s">
        <v>18</v>
      </c>
      <c r="AQ40" s="1333" t="s">
        <v>19</v>
      </c>
      <c r="AR40" s="1333"/>
      <c r="AS40" s="1334"/>
      <c r="AT40" s="1317"/>
      <c r="AU40" s="1318"/>
      <c r="AV40" s="1319"/>
      <c r="AW40" s="1323"/>
      <c r="AX40" s="1324"/>
      <c r="AY40" s="1325"/>
      <c r="AZ40" s="1329"/>
      <c r="BA40" s="1330"/>
      <c r="BB40" s="1330"/>
      <c r="BC40" s="1331"/>
    </row>
    <row r="41" spans="1:55" s="433" customFormat="1" ht="30" customHeight="1" thickTop="1">
      <c r="A41" s="1378"/>
      <c r="B41" s="1379"/>
      <c r="C41" s="1379"/>
      <c r="D41" s="1379"/>
      <c r="E41" s="1379"/>
      <c r="F41" s="1379"/>
      <c r="G41" s="1380"/>
      <c r="H41" s="1381"/>
      <c r="I41" s="1382"/>
      <c r="J41" s="1382"/>
      <c r="K41" s="1382"/>
      <c r="L41" s="1382"/>
      <c r="M41" s="1383"/>
      <c r="N41" s="1411"/>
      <c r="O41" s="1412"/>
      <c r="P41" s="1412"/>
      <c r="Q41" s="1412"/>
      <c r="R41" s="1412"/>
      <c r="S41" s="1412"/>
      <c r="T41" s="1413"/>
      <c r="U41" s="1411"/>
      <c r="V41" s="1412"/>
      <c r="W41" s="1412"/>
      <c r="X41" s="1412"/>
      <c r="Y41" s="1412"/>
      <c r="Z41" s="1412"/>
      <c r="AA41" s="1412"/>
      <c r="AB41" s="1412"/>
      <c r="AC41" s="1412"/>
      <c r="AD41" s="1412"/>
      <c r="AE41" s="1412"/>
      <c r="AF41" s="1412"/>
      <c r="AG41" s="1412"/>
      <c r="AH41" s="1412"/>
      <c r="AI41" s="1412"/>
      <c r="AJ41" s="1413"/>
      <c r="AK41" s="1387" t="str">
        <f t="shared" ref="AK41:AK55" si="3">IF(H41="","",IF(AND(LEFT(H41,1)&amp;RIGHT(H41,1)&lt;&gt;"G1",LEFT(H41,1)&amp;RIGHT(H41,1)&lt;&gt;"G2"),"err",LEFT(H41,1)&amp;RIGHT(H41,1)))</f>
        <v/>
      </c>
      <c r="AL41" s="1388"/>
      <c r="AM41" s="1361"/>
      <c r="AN41" s="1356"/>
      <c r="AO41" s="1356"/>
      <c r="AP41" s="432" t="s">
        <v>18</v>
      </c>
      <c r="AQ41" s="1356"/>
      <c r="AR41" s="1356"/>
      <c r="AS41" s="1357"/>
      <c r="AT41" s="1358" t="str">
        <f>IF(AND(AM41&lt;&gt;"",AQ41&lt;&gt;""),ROUNDDOWN(AM41*AQ41/1000000,2),"")</f>
        <v/>
      </c>
      <c r="AU41" s="1359"/>
      <c r="AV41" s="1360"/>
      <c r="AW41" s="1361"/>
      <c r="AX41" s="1356"/>
      <c r="AY41" s="1357"/>
      <c r="AZ41" s="1362" t="str">
        <f>IF(AT41&lt;&gt;"",AW41*AT41,"")</f>
        <v/>
      </c>
      <c r="BA41" s="1363"/>
      <c r="BB41" s="1363"/>
      <c r="BC41" s="1364"/>
    </row>
    <row r="42" spans="1:55" s="433" customFormat="1" ht="30" customHeight="1">
      <c r="A42" s="1365"/>
      <c r="B42" s="1366"/>
      <c r="C42" s="1366"/>
      <c r="D42" s="1366"/>
      <c r="E42" s="1366"/>
      <c r="F42" s="1366"/>
      <c r="G42" s="1367"/>
      <c r="H42" s="1368"/>
      <c r="I42" s="1369"/>
      <c r="J42" s="1369"/>
      <c r="K42" s="1369"/>
      <c r="L42" s="1369"/>
      <c r="M42" s="1370"/>
      <c r="N42" s="1408"/>
      <c r="O42" s="1409"/>
      <c r="P42" s="1409"/>
      <c r="Q42" s="1409"/>
      <c r="R42" s="1409"/>
      <c r="S42" s="1409"/>
      <c r="T42" s="1410"/>
      <c r="U42" s="1408"/>
      <c r="V42" s="1409"/>
      <c r="W42" s="1409"/>
      <c r="X42" s="1409"/>
      <c r="Y42" s="1409"/>
      <c r="Z42" s="1409"/>
      <c r="AA42" s="1409"/>
      <c r="AB42" s="1409"/>
      <c r="AC42" s="1409"/>
      <c r="AD42" s="1409"/>
      <c r="AE42" s="1409"/>
      <c r="AF42" s="1409"/>
      <c r="AG42" s="1409"/>
      <c r="AH42" s="1409"/>
      <c r="AI42" s="1409"/>
      <c r="AJ42" s="1410"/>
      <c r="AK42" s="1374" t="str">
        <f t="shared" si="3"/>
        <v/>
      </c>
      <c r="AL42" s="1375"/>
      <c r="AM42" s="1376"/>
      <c r="AN42" s="1377"/>
      <c r="AO42" s="1377"/>
      <c r="AP42" s="434" t="s">
        <v>18</v>
      </c>
      <c r="AQ42" s="1377"/>
      <c r="AR42" s="1377"/>
      <c r="AS42" s="1389"/>
      <c r="AT42" s="1390" t="str">
        <f>IF(AND(AM42&lt;&gt;"",AQ42&lt;&gt;""),ROUNDDOWN(AM42*AQ42/1000000,2),"")</f>
        <v/>
      </c>
      <c r="AU42" s="1391"/>
      <c r="AV42" s="1392"/>
      <c r="AW42" s="1376"/>
      <c r="AX42" s="1377"/>
      <c r="AY42" s="1389"/>
      <c r="AZ42" s="1393" t="str">
        <f>IF(AT42&lt;&gt;"",AW42*AT42,"")</f>
        <v/>
      </c>
      <c r="BA42" s="1394"/>
      <c r="BB42" s="1394"/>
      <c r="BC42" s="1395"/>
    </row>
    <row r="43" spans="1:55" s="433" customFormat="1" ht="30" customHeight="1">
      <c r="A43" s="1365"/>
      <c r="B43" s="1366"/>
      <c r="C43" s="1366"/>
      <c r="D43" s="1366"/>
      <c r="E43" s="1366"/>
      <c r="F43" s="1366"/>
      <c r="G43" s="1367"/>
      <c r="H43" s="1368"/>
      <c r="I43" s="1369"/>
      <c r="J43" s="1369"/>
      <c r="K43" s="1369"/>
      <c r="L43" s="1369"/>
      <c r="M43" s="1370"/>
      <c r="N43" s="1408"/>
      <c r="O43" s="1409"/>
      <c r="P43" s="1409"/>
      <c r="Q43" s="1409"/>
      <c r="R43" s="1409"/>
      <c r="S43" s="1409"/>
      <c r="T43" s="1410"/>
      <c r="U43" s="1408"/>
      <c r="V43" s="1409"/>
      <c r="W43" s="1409"/>
      <c r="X43" s="1409"/>
      <c r="Y43" s="1409"/>
      <c r="Z43" s="1409"/>
      <c r="AA43" s="1409"/>
      <c r="AB43" s="1409"/>
      <c r="AC43" s="1409"/>
      <c r="AD43" s="1409"/>
      <c r="AE43" s="1409"/>
      <c r="AF43" s="1409"/>
      <c r="AG43" s="1409"/>
      <c r="AH43" s="1409"/>
      <c r="AI43" s="1409"/>
      <c r="AJ43" s="1410"/>
      <c r="AK43" s="1374" t="str">
        <f t="shared" si="3"/>
        <v/>
      </c>
      <c r="AL43" s="1375"/>
      <c r="AM43" s="1376"/>
      <c r="AN43" s="1377"/>
      <c r="AO43" s="1377"/>
      <c r="AP43" s="434" t="s">
        <v>18</v>
      </c>
      <c r="AQ43" s="1377"/>
      <c r="AR43" s="1377"/>
      <c r="AS43" s="1389"/>
      <c r="AT43" s="1390" t="str">
        <f>IF(AND(AM43&lt;&gt;"",AQ43&lt;&gt;""),ROUNDDOWN(AM43*AQ43/1000000,2),"")</f>
        <v/>
      </c>
      <c r="AU43" s="1391"/>
      <c r="AV43" s="1392"/>
      <c r="AW43" s="1376"/>
      <c r="AX43" s="1377"/>
      <c r="AY43" s="1389"/>
      <c r="AZ43" s="1393" t="str">
        <f>IF(AT43&lt;&gt;"",AW43*AT43,"")</f>
        <v/>
      </c>
      <c r="BA43" s="1394"/>
      <c r="BB43" s="1394"/>
      <c r="BC43" s="1395"/>
    </row>
    <row r="44" spans="1:55" s="433" customFormat="1" ht="30" customHeight="1">
      <c r="A44" s="1365"/>
      <c r="B44" s="1366"/>
      <c r="C44" s="1366"/>
      <c r="D44" s="1366"/>
      <c r="E44" s="1366"/>
      <c r="F44" s="1366"/>
      <c r="G44" s="1367"/>
      <c r="H44" s="1368"/>
      <c r="I44" s="1369"/>
      <c r="J44" s="1369"/>
      <c r="K44" s="1369"/>
      <c r="L44" s="1369"/>
      <c r="M44" s="1370"/>
      <c r="N44" s="1408"/>
      <c r="O44" s="1409"/>
      <c r="P44" s="1409"/>
      <c r="Q44" s="1409"/>
      <c r="R44" s="1409"/>
      <c r="S44" s="1409"/>
      <c r="T44" s="1410"/>
      <c r="U44" s="1408"/>
      <c r="V44" s="1409"/>
      <c r="W44" s="1409"/>
      <c r="X44" s="1409"/>
      <c r="Y44" s="1409"/>
      <c r="Z44" s="1409"/>
      <c r="AA44" s="1409"/>
      <c r="AB44" s="1409"/>
      <c r="AC44" s="1409"/>
      <c r="AD44" s="1409"/>
      <c r="AE44" s="1409"/>
      <c r="AF44" s="1409"/>
      <c r="AG44" s="1409"/>
      <c r="AH44" s="1409"/>
      <c r="AI44" s="1409"/>
      <c r="AJ44" s="1410"/>
      <c r="AK44" s="1374" t="str">
        <f t="shared" si="3"/>
        <v/>
      </c>
      <c r="AL44" s="1375"/>
      <c r="AM44" s="1376"/>
      <c r="AN44" s="1377"/>
      <c r="AO44" s="1377"/>
      <c r="AP44" s="434" t="s">
        <v>18</v>
      </c>
      <c r="AQ44" s="1377"/>
      <c r="AR44" s="1377"/>
      <c r="AS44" s="1389"/>
      <c r="AT44" s="1390" t="str">
        <f>IF(AND(AM44&lt;&gt;"",AQ44&lt;&gt;""),ROUNDDOWN(AM44*AQ44/1000000,2),"")</f>
        <v/>
      </c>
      <c r="AU44" s="1391"/>
      <c r="AV44" s="1392"/>
      <c r="AW44" s="1376"/>
      <c r="AX44" s="1377"/>
      <c r="AY44" s="1389"/>
      <c r="AZ44" s="1393" t="str">
        <f>IF(AT44&lt;&gt;"",AW44*AT44,"")</f>
        <v/>
      </c>
      <c r="BA44" s="1394"/>
      <c r="BB44" s="1394"/>
      <c r="BC44" s="1395"/>
    </row>
    <row r="45" spans="1:55" s="433" customFormat="1" ht="30" customHeight="1">
      <c r="A45" s="1365"/>
      <c r="B45" s="1366"/>
      <c r="C45" s="1366"/>
      <c r="D45" s="1366"/>
      <c r="E45" s="1366"/>
      <c r="F45" s="1366"/>
      <c r="G45" s="1367"/>
      <c r="H45" s="1472"/>
      <c r="I45" s="1473"/>
      <c r="J45" s="1473"/>
      <c r="K45" s="1473"/>
      <c r="L45" s="1473"/>
      <c r="M45" s="1474"/>
      <c r="N45" s="1492"/>
      <c r="O45" s="1493"/>
      <c r="P45" s="1493"/>
      <c r="Q45" s="1493"/>
      <c r="R45" s="1493"/>
      <c r="S45" s="1493"/>
      <c r="T45" s="1494"/>
      <c r="U45" s="1408"/>
      <c r="V45" s="1409"/>
      <c r="W45" s="1409"/>
      <c r="X45" s="1409"/>
      <c r="Y45" s="1409"/>
      <c r="Z45" s="1409"/>
      <c r="AA45" s="1409"/>
      <c r="AB45" s="1409"/>
      <c r="AC45" s="1409"/>
      <c r="AD45" s="1409"/>
      <c r="AE45" s="1409"/>
      <c r="AF45" s="1409"/>
      <c r="AG45" s="1409"/>
      <c r="AH45" s="1409"/>
      <c r="AI45" s="1409"/>
      <c r="AJ45" s="1410"/>
      <c r="AK45" s="1484" t="str">
        <f t="shared" si="3"/>
        <v/>
      </c>
      <c r="AL45" s="1485"/>
      <c r="AM45" s="1478"/>
      <c r="AN45" s="1479"/>
      <c r="AO45" s="1479"/>
      <c r="AP45" s="457" t="s">
        <v>18</v>
      </c>
      <c r="AQ45" s="1479"/>
      <c r="AR45" s="1479"/>
      <c r="AS45" s="1480"/>
      <c r="AT45" s="1481" t="str">
        <f>IF(AND(AM45&lt;&gt;"",AQ45&lt;&gt;""),ROUNDDOWN(AM45*AQ45/1000000,2),"")</f>
        <v/>
      </c>
      <c r="AU45" s="1482"/>
      <c r="AV45" s="1483"/>
      <c r="AW45" s="1478"/>
      <c r="AX45" s="1479"/>
      <c r="AY45" s="1480"/>
      <c r="AZ45" s="1396" t="str">
        <f>IF(AT45&lt;&gt;"",AW45*AT45,"")</f>
        <v/>
      </c>
      <c r="BA45" s="1397"/>
      <c r="BB45" s="1397"/>
      <c r="BC45" s="1398"/>
    </row>
    <row r="46" spans="1:55" s="433" customFormat="1" ht="30" customHeight="1">
      <c r="A46" s="1365"/>
      <c r="B46" s="1366"/>
      <c r="C46" s="1366"/>
      <c r="D46" s="1366"/>
      <c r="E46" s="1366"/>
      <c r="F46" s="1366"/>
      <c r="G46" s="1367"/>
      <c r="H46" s="1368"/>
      <c r="I46" s="1369"/>
      <c r="J46" s="1369"/>
      <c r="K46" s="1369"/>
      <c r="L46" s="1369"/>
      <c r="M46" s="1370"/>
      <c r="N46" s="1408"/>
      <c r="O46" s="1409"/>
      <c r="P46" s="1409"/>
      <c r="Q46" s="1409"/>
      <c r="R46" s="1409"/>
      <c r="S46" s="1409"/>
      <c r="T46" s="1410"/>
      <c r="U46" s="1408"/>
      <c r="V46" s="1409"/>
      <c r="W46" s="1409"/>
      <c r="X46" s="1409"/>
      <c r="Y46" s="1409"/>
      <c r="Z46" s="1409"/>
      <c r="AA46" s="1409"/>
      <c r="AB46" s="1409"/>
      <c r="AC46" s="1409"/>
      <c r="AD46" s="1409"/>
      <c r="AE46" s="1409"/>
      <c r="AF46" s="1409"/>
      <c r="AG46" s="1409"/>
      <c r="AH46" s="1409"/>
      <c r="AI46" s="1409"/>
      <c r="AJ46" s="1410"/>
      <c r="AK46" s="1374" t="str">
        <f t="shared" si="3"/>
        <v/>
      </c>
      <c r="AL46" s="1375"/>
      <c r="AM46" s="1376"/>
      <c r="AN46" s="1377"/>
      <c r="AO46" s="1377"/>
      <c r="AP46" s="434" t="s">
        <v>18</v>
      </c>
      <c r="AQ46" s="1377"/>
      <c r="AR46" s="1377"/>
      <c r="AS46" s="1389"/>
      <c r="AT46" s="1390" t="str">
        <f t="shared" ref="AT46:AT55" si="4">IF(AND(AM46&lt;&gt;"",AQ46&lt;&gt;""),ROUNDDOWN(AM46*AQ46/1000000,2),"")</f>
        <v/>
      </c>
      <c r="AU46" s="1391"/>
      <c r="AV46" s="1392"/>
      <c r="AW46" s="1376"/>
      <c r="AX46" s="1377"/>
      <c r="AY46" s="1389"/>
      <c r="AZ46" s="1393" t="str">
        <f t="shared" ref="AZ46:AZ55" si="5">IF(AT46&lt;&gt;"",AW46*AT46,"")</f>
        <v/>
      </c>
      <c r="BA46" s="1394"/>
      <c r="BB46" s="1394"/>
      <c r="BC46" s="1395"/>
    </row>
    <row r="47" spans="1:55" s="433" customFormat="1" ht="30" customHeight="1">
      <c r="A47" s="1365"/>
      <c r="B47" s="1366"/>
      <c r="C47" s="1366"/>
      <c r="D47" s="1366"/>
      <c r="E47" s="1366"/>
      <c r="F47" s="1366"/>
      <c r="G47" s="1367"/>
      <c r="H47" s="1368"/>
      <c r="I47" s="1369"/>
      <c r="J47" s="1369"/>
      <c r="K47" s="1369"/>
      <c r="L47" s="1369"/>
      <c r="M47" s="1370"/>
      <c r="N47" s="1408"/>
      <c r="O47" s="1409"/>
      <c r="P47" s="1409"/>
      <c r="Q47" s="1409"/>
      <c r="R47" s="1409"/>
      <c r="S47" s="1409"/>
      <c r="T47" s="1410"/>
      <c r="U47" s="1408"/>
      <c r="V47" s="1409"/>
      <c r="W47" s="1409"/>
      <c r="X47" s="1409"/>
      <c r="Y47" s="1409"/>
      <c r="Z47" s="1409"/>
      <c r="AA47" s="1409"/>
      <c r="AB47" s="1409"/>
      <c r="AC47" s="1409"/>
      <c r="AD47" s="1409"/>
      <c r="AE47" s="1409"/>
      <c r="AF47" s="1409"/>
      <c r="AG47" s="1409"/>
      <c r="AH47" s="1409"/>
      <c r="AI47" s="1409"/>
      <c r="AJ47" s="1410"/>
      <c r="AK47" s="1374" t="str">
        <f t="shared" si="3"/>
        <v/>
      </c>
      <c r="AL47" s="1375"/>
      <c r="AM47" s="1376"/>
      <c r="AN47" s="1377"/>
      <c r="AO47" s="1377"/>
      <c r="AP47" s="434" t="s">
        <v>18</v>
      </c>
      <c r="AQ47" s="1377"/>
      <c r="AR47" s="1377"/>
      <c r="AS47" s="1389"/>
      <c r="AT47" s="1390" t="str">
        <f t="shared" si="4"/>
        <v/>
      </c>
      <c r="AU47" s="1391"/>
      <c r="AV47" s="1392"/>
      <c r="AW47" s="1376"/>
      <c r="AX47" s="1377"/>
      <c r="AY47" s="1389"/>
      <c r="AZ47" s="1393" t="str">
        <f t="shared" si="5"/>
        <v/>
      </c>
      <c r="BA47" s="1394"/>
      <c r="BB47" s="1394"/>
      <c r="BC47" s="1395"/>
    </row>
    <row r="48" spans="1:55" s="433" customFormat="1" ht="30" customHeight="1">
      <c r="A48" s="1365"/>
      <c r="B48" s="1366"/>
      <c r="C48" s="1366"/>
      <c r="D48" s="1366"/>
      <c r="E48" s="1366"/>
      <c r="F48" s="1366"/>
      <c r="G48" s="1367"/>
      <c r="H48" s="1368"/>
      <c r="I48" s="1369"/>
      <c r="J48" s="1369"/>
      <c r="K48" s="1369"/>
      <c r="L48" s="1369"/>
      <c r="M48" s="1370"/>
      <c r="N48" s="1408"/>
      <c r="O48" s="1409"/>
      <c r="P48" s="1409"/>
      <c r="Q48" s="1409"/>
      <c r="R48" s="1409"/>
      <c r="S48" s="1409"/>
      <c r="T48" s="1410"/>
      <c r="U48" s="1408"/>
      <c r="V48" s="1409"/>
      <c r="W48" s="1409"/>
      <c r="X48" s="1409"/>
      <c r="Y48" s="1409"/>
      <c r="Z48" s="1409"/>
      <c r="AA48" s="1409"/>
      <c r="AB48" s="1409"/>
      <c r="AC48" s="1409"/>
      <c r="AD48" s="1409"/>
      <c r="AE48" s="1409"/>
      <c r="AF48" s="1409"/>
      <c r="AG48" s="1409"/>
      <c r="AH48" s="1409"/>
      <c r="AI48" s="1409"/>
      <c r="AJ48" s="1410"/>
      <c r="AK48" s="1374" t="str">
        <f t="shared" si="3"/>
        <v/>
      </c>
      <c r="AL48" s="1375"/>
      <c r="AM48" s="1376"/>
      <c r="AN48" s="1377"/>
      <c r="AO48" s="1377"/>
      <c r="AP48" s="434" t="s">
        <v>18</v>
      </c>
      <c r="AQ48" s="1377"/>
      <c r="AR48" s="1377"/>
      <c r="AS48" s="1389"/>
      <c r="AT48" s="1390" t="str">
        <f t="shared" si="4"/>
        <v/>
      </c>
      <c r="AU48" s="1391"/>
      <c r="AV48" s="1392"/>
      <c r="AW48" s="1376"/>
      <c r="AX48" s="1377"/>
      <c r="AY48" s="1389"/>
      <c r="AZ48" s="1393" t="str">
        <f t="shared" si="5"/>
        <v/>
      </c>
      <c r="BA48" s="1394"/>
      <c r="BB48" s="1394"/>
      <c r="BC48" s="1395"/>
    </row>
    <row r="49" spans="1:55" s="433" customFormat="1" ht="30" customHeight="1">
      <c r="A49" s="1365"/>
      <c r="B49" s="1366"/>
      <c r="C49" s="1366"/>
      <c r="D49" s="1366"/>
      <c r="E49" s="1366"/>
      <c r="F49" s="1366"/>
      <c r="G49" s="1367"/>
      <c r="H49" s="1368"/>
      <c r="I49" s="1369"/>
      <c r="J49" s="1369"/>
      <c r="K49" s="1369"/>
      <c r="L49" s="1369"/>
      <c r="M49" s="1370"/>
      <c r="N49" s="1408"/>
      <c r="O49" s="1409"/>
      <c r="P49" s="1409"/>
      <c r="Q49" s="1409"/>
      <c r="R49" s="1409"/>
      <c r="S49" s="1409"/>
      <c r="T49" s="1410"/>
      <c r="U49" s="1408"/>
      <c r="V49" s="1409"/>
      <c r="W49" s="1409"/>
      <c r="X49" s="1409"/>
      <c r="Y49" s="1409"/>
      <c r="Z49" s="1409"/>
      <c r="AA49" s="1409"/>
      <c r="AB49" s="1409"/>
      <c r="AC49" s="1409"/>
      <c r="AD49" s="1409"/>
      <c r="AE49" s="1409"/>
      <c r="AF49" s="1409"/>
      <c r="AG49" s="1409"/>
      <c r="AH49" s="1409"/>
      <c r="AI49" s="1409"/>
      <c r="AJ49" s="1410"/>
      <c r="AK49" s="1374" t="str">
        <f t="shared" si="3"/>
        <v/>
      </c>
      <c r="AL49" s="1375"/>
      <c r="AM49" s="1376"/>
      <c r="AN49" s="1377"/>
      <c r="AO49" s="1377"/>
      <c r="AP49" s="434" t="s">
        <v>18</v>
      </c>
      <c r="AQ49" s="1377"/>
      <c r="AR49" s="1377"/>
      <c r="AS49" s="1389"/>
      <c r="AT49" s="1390" t="str">
        <f t="shared" si="4"/>
        <v/>
      </c>
      <c r="AU49" s="1391"/>
      <c r="AV49" s="1392"/>
      <c r="AW49" s="1376"/>
      <c r="AX49" s="1377"/>
      <c r="AY49" s="1389"/>
      <c r="AZ49" s="1393" t="str">
        <f t="shared" si="5"/>
        <v/>
      </c>
      <c r="BA49" s="1394"/>
      <c r="BB49" s="1394"/>
      <c r="BC49" s="1395"/>
    </row>
    <row r="50" spans="1:55" s="433" customFormat="1" ht="30" customHeight="1">
      <c r="A50" s="1365"/>
      <c r="B50" s="1366"/>
      <c r="C50" s="1366"/>
      <c r="D50" s="1366"/>
      <c r="E50" s="1366"/>
      <c r="F50" s="1366"/>
      <c r="G50" s="1367"/>
      <c r="H50" s="1368"/>
      <c r="I50" s="1369"/>
      <c r="J50" s="1369"/>
      <c r="K50" s="1369"/>
      <c r="L50" s="1369"/>
      <c r="M50" s="1370"/>
      <c r="N50" s="1408"/>
      <c r="O50" s="1409"/>
      <c r="P50" s="1409"/>
      <c r="Q50" s="1409"/>
      <c r="R50" s="1409"/>
      <c r="S50" s="1409"/>
      <c r="T50" s="1410"/>
      <c r="U50" s="1408"/>
      <c r="V50" s="1409"/>
      <c r="W50" s="1409"/>
      <c r="X50" s="1409"/>
      <c r="Y50" s="1409"/>
      <c r="Z50" s="1409"/>
      <c r="AA50" s="1409"/>
      <c r="AB50" s="1409"/>
      <c r="AC50" s="1409"/>
      <c r="AD50" s="1409"/>
      <c r="AE50" s="1409"/>
      <c r="AF50" s="1409"/>
      <c r="AG50" s="1409"/>
      <c r="AH50" s="1409"/>
      <c r="AI50" s="1409"/>
      <c r="AJ50" s="1410"/>
      <c r="AK50" s="1374" t="str">
        <f t="shared" si="3"/>
        <v/>
      </c>
      <c r="AL50" s="1375"/>
      <c r="AM50" s="1376"/>
      <c r="AN50" s="1377"/>
      <c r="AO50" s="1377"/>
      <c r="AP50" s="434" t="s">
        <v>18</v>
      </c>
      <c r="AQ50" s="1377"/>
      <c r="AR50" s="1377"/>
      <c r="AS50" s="1389"/>
      <c r="AT50" s="1390" t="str">
        <f t="shared" si="4"/>
        <v/>
      </c>
      <c r="AU50" s="1391"/>
      <c r="AV50" s="1392"/>
      <c r="AW50" s="1376"/>
      <c r="AX50" s="1377"/>
      <c r="AY50" s="1389"/>
      <c r="AZ50" s="1393" t="str">
        <f t="shared" si="5"/>
        <v/>
      </c>
      <c r="BA50" s="1394"/>
      <c r="BB50" s="1394"/>
      <c r="BC50" s="1395"/>
    </row>
    <row r="51" spans="1:55" s="433" customFormat="1" ht="30" customHeight="1">
      <c r="A51" s="1365"/>
      <c r="B51" s="1366"/>
      <c r="C51" s="1366"/>
      <c r="D51" s="1366"/>
      <c r="E51" s="1366"/>
      <c r="F51" s="1366"/>
      <c r="G51" s="1367"/>
      <c r="H51" s="1368"/>
      <c r="I51" s="1369"/>
      <c r="J51" s="1369"/>
      <c r="K51" s="1369"/>
      <c r="L51" s="1369"/>
      <c r="M51" s="1370"/>
      <c r="N51" s="1408"/>
      <c r="O51" s="1409"/>
      <c r="P51" s="1409"/>
      <c r="Q51" s="1409"/>
      <c r="R51" s="1409"/>
      <c r="S51" s="1409"/>
      <c r="T51" s="1410"/>
      <c r="U51" s="1408"/>
      <c r="V51" s="1409"/>
      <c r="W51" s="1409"/>
      <c r="X51" s="1409"/>
      <c r="Y51" s="1409"/>
      <c r="Z51" s="1409"/>
      <c r="AA51" s="1409"/>
      <c r="AB51" s="1409"/>
      <c r="AC51" s="1409"/>
      <c r="AD51" s="1409"/>
      <c r="AE51" s="1409"/>
      <c r="AF51" s="1409"/>
      <c r="AG51" s="1409"/>
      <c r="AH51" s="1409"/>
      <c r="AI51" s="1409"/>
      <c r="AJ51" s="1410"/>
      <c r="AK51" s="1374" t="str">
        <f t="shared" si="3"/>
        <v/>
      </c>
      <c r="AL51" s="1375"/>
      <c r="AM51" s="1376"/>
      <c r="AN51" s="1377"/>
      <c r="AO51" s="1377"/>
      <c r="AP51" s="434" t="s">
        <v>18</v>
      </c>
      <c r="AQ51" s="1377"/>
      <c r="AR51" s="1377"/>
      <c r="AS51" s="1389"/>
      <c r="AT51" s="1390" t="str">
        <f t="shared" si="4"/>
        <v/>
      </c>
      <c r="AU51" s="1391"/>
      <c r="AV51" s="1392"/>
      <c r="AW51" s="1376"/>
      <c r="AX51" s="1377"/>
      <c r="AY51" s="1389"/>
      <c r="AZ51" s="1393" t="str">
        <f t="shared" si="5"/>
        <v/>
      </c>
      <c r="BA51" s="1394"/>
      <c r="BB51" s="1394"/>
      <c r="BC51" s="1395"/>
    </row>
    <row r="52" spans="1:55" s="433" customFormat="1" ht="30" customHeight="1">
      <c r="A52" s="1365"/>
      <c r="B52" s="1366"/>
      <c r="C52" s="1366"/>
      <c r="D52" s="1366"/>
      <c r="E52" s="1366"/>
      <c r="F52" s="1366"/>
      <c r="G52" s="1367"/>
      <c r="H52" s="1368"/>
      <c r="I52" s="1369"/>
      <c r="J52" s="1369"/>
      <c r="K52" s="1369"/>
      <c r="L52" s="1369"/>
      <c r="M52" s="1370"/>
      <c r="N52" s="1408"/>
      <c r="O52" s="1409"/>
      <c r="P52" s="1409"/>
      <c r="Q52" s="1409"/>
      <c r="R52" s="1409"/>
      <c r="S52" s="1409"/>
      <c r="T52" s="1410"/>
      <c r="U52" s="1408"/>
      <c r="V52" s="1409"/>
      <c r="W52" s="1409"/>
      <c r="X52" s="1409"/>
      <c r="Y52" s="1409"/>
      <c r="Z52" s="1409"/>
      <c r="AA52" s="1409"/>
      <c r="AB52" s="1409"/>
      <c r="AC52" s="1409"/>
      <c r="AD52" s="1409"/>
      <c r="AE52" s="1409"/>
      <c r="AF52" s="1409"/>
      <c r="AG52" s="1409"/>
      <c r="AH52" s="1409"/>
      <c r="AI52" s="1409"/>
      <c r="AJ52" s="1410"/>
      <c r="AK52" s="1374" t="str">
        <f t="shared" si="3"/>
        <v/>
      </c>
      <c r="AL52" s="1375"/>
      <c r="AM52" s="1376"/>
      <c r="AN52" s="1377"/>
      <c r="AO52" s="1377"/>
      <c r="AP52" s="434" t="s">
        <v>18</v>
      </c>
      <c r="AQ52" s="1377"/>
      <c r="AR52" s="1377"/>
      <c r="AS52" s="1389"/>
      <c r="AT52" s="1390" t="str">
        <f t="shared" si="4"/>
        <v/>
      </c>
      <c r="AU52" s="1391"/>
      <c r="AV52" s="1392"/>
      <c r="AW52" s="1376"/>
      <c r="AX52" s="1377"/>
      <c r="AY52" s="1389"/>
      <c r="AZ52" s="1393" t="str">
        <f t="shared" si="5"/>
        <v/>
      </c>
      <c r="BA52" s="1394"/>
      <c r="BB52" s="1394"/>
      <c r="BC52" s="1395"/>
    </row>
    <row r="53" spans="1:55" s="433" customFormat="1" ht="30" customHeight="1">
      <c r="A53" s="1365"/>
      <c r="B53" s="1366"/>
      <c r="C53" s="1366"/>
      <c r="D53" s="1366"/>
      <c r="E53" s="1366"/>
      <c r="F53" s="1366"/>
      <c r="G53" s="1367"/>
      <c r="H53" s="1368"/>
      <c r="I53" s="1369"/>
      <c r="J53" s="1369"/>
      <c r="K53" s="1369"/>
      <c r="L53" s="1369"/>
      <c r="M53" s="1370"/>
      <c r="N53" s="1408"/>
      <c r="O53" s="1409"/>
      <c r="P53" s="1409"/>
      <c r="Q53" s="1409"/>
      <c r="R53" s="1409"/>
      <c r="S53" s="1409"/>
      <c r="T53" s="1410"/>
      <c r="U53" s="1408"/>
      <c r="V53" s="1409"/>
      <c r="W53" s="1409"/>
      <c r="X53" s="1409"/>
      <c r="Y53" s="1409"/>
      <c r="Z53" s="1409"/>
      <c r="AA53" s="1409"/>
      <c r="AB53" s="1409"/>
      <c r="AC53" s="1409"/>
      <c r="AD53" s="1409"/>
      <c r="AE53" s="1409"/>
      <c r="AF53" s="1409"/>
      <c r="AG53" s="1409"/>
      <c r="AH53" s="1409"/>
      <c r="AI53" s="1409"/>
      <c r="AJ53" s="1410"/>
      <c r="AK53" s="1374" t="str">
        <f t="shared" si="3"/>
        <v/>
      </c>
      <c r="AL53" s="1375"/>
      <c r="AM53" s="1376"/>
      <c r="AN53" s="1377"/>
      <c r="AO53" s="1377"/>
      <c r="AP53" s="434" t="s">
        <v>18</v>
      </c>
      <c r="AQ53" s="1377"/>
      <c r="AR53" s="1377"/>
      <c r="AS53" s="1389"/>
      <c r="AT53" s="1390" t="str">
        <f t="shared" si="4"/>
        <v/>
      </c>
      <c r="AU53" s="1391"/>
      <c r="AV53" s="1392"/>
      <c r="AW53" s="1376"/>
      <c r="AX53" s="1377"/>
      <c r="AY53" s="1389"/>
      <c r="AZ53" s="1393" t="str">
        <f t="shared" si="5"/>
        <v/>
      </c>
      <c r="BA53" s="1394"/>
      <c r="BB53" s="1394"/>
      <c r="BC53" s="1395"/>
    </row>
    <row r="54" spans="1:55" s="433" customFormat="1" ht="30" customHeight="1">
      <c r="A54" s="1365"/>
      <c r="B54" s="1366"/>
      <c r="C54" s="1366"/>
      <c r="D54" s="1366"/>
      <c r="E54" s="1366"/>
      <c r="F54" s="1366"/>
      <c r="G54" s="1367"/>
      <c r="H54" s="1368"/>
      <c r="I54" s="1369"/>
      <c r="J54" s="1369"/>
      <c r="K54" s="1369"/>
      <c r="L54" s="1369"/>
      <c r="M54" s="1370"/>
      <c r="N54" s="1408"/>
      <c r="O54" s="1409"/>
      <c r="P54" s="1409"/>
      <c r="Q54" s="1409"/>
      <c r="R54" s="1409"/>
      <c r="S54" s="1409"/>
      <c r="T54" s="1410"/>
      <c r="U54" s="1408"/>
      <c r="V54" s="1409"/>
      <c r="W54" s="1409"/>
      <c r="X54" s="1409"/>
      <c r="Y54" s="1409"/>
      <c r="Z54" s="1409"/>
      <c r="AA54" s="1409"/>
      <c r="AB54" s="1409"/>
      <c r="AC54" s="1409"/>
      <c r="AD54" s="1409"/>
      <c r="AE54" s="1409"/>
      <c r="AF54" s="1409"/>
      <c r="AG54" s="1409"/>
      <c r="AH54" s="1409"/>
      <c r="AI54" s="1409"/>
      <c r="AJ54" s="1410"/>
      <c r="AK54" s="1374" t="str">
        <f t="shared" si="3"/>
        <v/>
      </c>
      <c r="AL54" s="1375"/>
      <c r="AM54" s="1376"/>
      <c r="AN54" s="1377"/>
      <c r="AO54" s="1377"/>
      <c r="AP54" s="434" t="s">
        <v>18</v>
      </c>
      <c r="AQ54" s="1377"/>
      <c r="AR54" s="1377"/>
      <c r="AS54" s="1389"/>
      <c r="AT54" s="1390" t="str">
        <f t="shared" si="4"/>
        <v/>
      </c>
      <c r="AU54" s="1391"/>
      <c r="AV54" s="1392"/>
      <c r="AW54" s="1376"/>
      <c r="AX54" s="1377"/>
      <c r="AY54" s="1389"/>
      <c r="AZ54" s="1393" t="str">
        <f t="shared" si="5"/>
        <v/>
      </c>
      <c r="BA54" s="1394"/>
      <c r="BB54" s="1394"/>
      <c r="BC54" s="1395"/>
    </row>
    <row r="55" spans="1:55" s="433" customFormat="1" ht="30" customHeight="1" thickBot="1">
      <c r="A55" s="1495"/>
      <c r="B55" s="1496"/>
      <c r="C55" s="1496"/>
      <c r="D55" s="1496"/>
      <c r="E55" s="1496"/>
      <c r="F55" s="1496"/>
      <c r="G55" s="1497"/>
      <c r="H55" s="1368"/>
      <c r="I55" s="1369"/>
      <c r="J55" s="1369"/>
      <c r="K55" s="1369"/>
      <c r="L55" s="1369"/>
      <c r="M55" s="1370"/>
      <c r="N55" s="1408"/>
      <c r="O55" s="1409"/>
      <c r="P55" s="1409"/>
      <c r="Q55" s="1409"/>
      <c r="R55" s="1409"/>
      <c r="S55" s="1409"/>
      <c r="T55" s="1410"/>
      <c r="U55" s="1489"/>
      <c r="V55" s="1490"/>
      <c r="W55" s="1490"/>
      <c r="X55" s="1490"/>
      <c r="Y55" s="1490"/>
      <c r="Z55" s="1490"/>
      <c r="AA55" s="1490"/>
      <c r="AB55" s="1490"/>
      <c r="AC55" s="1490"/>
      <c r="AD55" s="1490"/>
      <c r="AE55" s="1490"/>
      <c r="AF55" s="1490"/>
      <c r="AG55" s="1490"/>
      <c r="AH55" s="1490"/>
      <c r="AI55" s="1490"/>
      <c r="AJ55" s="1491"/>
      <c r="AK55" s="1374" t="str">
        <f t="shared" si="3"/>
        <v/>
      </c>
      <c r="AL55" s="1375"/>
      <c r="AM55" s="1376"/>
      <c r="AN55" s="1377"/>
      <c r="AO55" s="1377"/>
      <c r="AP55" s="434" t="s">
        <v>18</v>
      </c>
      <c r="AQ55" s="1377"/>
      <c r="AR55" s="1377"/>
      <c r="AS55" s="1389"/>
      <c r="AT55" s="1390" t="str">
        <f t="shared" si="4"/>
        <v/>
      </c>
      <c r="AU55" s="1391"/>
      <c r="AV55" s="1392"/>
      <c r="AW55" s="1376"/>
      <c r="AX55" s="1377"/>
      <c r="AY55" s="1389"/>
      <c r="AZ55" s="1393" t="str">
        <f t="shared" si="5"/>
        <v/>
      </c>
      <c r="BA55" s="1394"/>
      <c r="BB55" s="1394"/>
      <c r="BC55" s="1395"/>
    </row>
    <row r="56" spans="1:55" ht="30" customHeight="1" thickTop="1" thickBot="1">
      <c r="A56" s="1399" t="s">
        <v>21</v>
      </c>
      <c r="B56" s="1400"/>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0"/>
      <c r="AI56" s="1400"/>
      <c r="AJ56" s="1400"/>
      <c r="AK56" s="1400"/>
      <c r="AL56" s="1400"/>
      <c r="AM56" s="1400"/>
      <c r="AN56" s="1400"/>
      <c r="AO56" s="1400"/>
      <c r="AP56" s="1400"/>
      <c r="AQ56" s="1400"/>
      <c r="AR56" s="1400"/>
      <c r="AS56" s="1400"/>
      <c r="AT56" s="1400"/>
      <c r="AU56" s="1400"/>
      <c r="AV56" s="1401"/>
      <c r="AW56" s="1402">
        <f>SUM(AW41:AY55)</f>
        <v>0</v>
      </c>
      <c r="AX56" s="1403"/>
      <c r="AY56" s="1404"/>
      <c r="AZ56" s="1405">
        <f>SUM(AZ41:BC55)</f>
        <v>0</v>
      </c>
      <c r="BA56" s="1406"/>
      <c r="BB56" s="1406"/>
      <c r="BC56" s="1407"/>
    </row>
    <row r="57" spans="1:55" s="413" customFormat="1" ht="15.75" customHeight="1">
      <c r="A57" s="435"/>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6"/>
      <c r="AV57" s="436"/>
      <c r="AW57" s="436"/>
      <c r="AX57" s="436"/>
    </row>
    <row r="58" spans="1:55" s="413" customFormat="1" ht="15.75" customHeight="1">
      <c r="A58" s="435"/>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6"/>
      <c r="AV58" s="436"/>
      <c r="AW58" s="436"/>
      <c r="AX58" s="436"/>
    </row>
    <row r="59" spans="1:55" s="413" customFormat="1" ht="15.75" customHeight="1">
      <c r="A59" s="435"/>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6"/>
      <c r="AV59" s="436"/>
      <c r="AW59" s="436"/>
      <c r="AX59" s="436"/>
    </row>
    <row r="60" spans="1:55" s="413" customFormat="1" ht="15.75" customHeight="1">
      <c r="A60" s="435"/>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6"/>
      <c r="AV60" s="436"/>
      <c r="AW60" s="436"/>
      <c r="AX60" s="436"/>
    </row>
    <row r="61" spans="1:55" ht="27" customHeight="1">
      <c r="A61" s="437"/>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7"/>
    </row>
    <row r="62" spans="1:55" s="413" customFormat="1" ht="31.5" customHeight="1" thickBot="1">
      <c r="A62" s="438" t="s">
        <v>122</v>
      </c>
      <c r="B62" s="435"/>
      <c r="C62" s="435"/>
      <c r="D62" s="435"/>
      <c r="E62" s="435"/>
      <c r="F62" s="435"/>
      <c r="G62" s="435"/>
      <c r="H62" s="435"/>
      <c r="I62" s="435"/>
      <c r="J62" s="435"/>
      <c r="K62" s="435"/>
      <c r="L62" s="435"/>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5"/>
      <c r="AQ62" s="435"/>
      <c r="AR62" s="435"/>
      <c r="AS62" s="435"/>
      <c r="AT62" s="435"/>
      <c r="AU62" s="435"/>
      <c r="AV62" s="440"/>
      <c r="AW62" s="441"/>
      <c r="AX62" s="441"/>
    </row>
    <row r="63" spans="1:55" s="413" customFormat="1" ht="52.5" customHeight="1" thickBot="1">
      <c r="A63" s="1429" t="s">
        <v>86</v>
      </c>
      <c r="B63" s="1430"/>
      <c r="C63" s="1430"/>
      <c r="D63" s="1431"/>
      <c r="E63" s="1432" t="s">
        <v>58</v>
      </c>
      <c r="F63" s="1430"/>
      <c r="G63" s="1430"/>
      <c r="H63" s="1430"/>
      <c r="I63" s="1414" t="s">
        <v>93</v>
      </c>
      <c r="J63" s="1415"/>
      <c r="K63" s="1415"/>
      <c r="L63" s="1415"/>
      <c r="M63" s="1415"/>
      <c r="N63" s="1415"/>
      <c r="O63" s="1415"/>
      <c r="P63" s="1433"/>
      <c r="Q63" s="1434" t="s">
        <v>59</v>
      </c>
      <c r="R63" s="1435"/>
      <c r="S63" s="1436" t="s">
        <v>94</v>
      </c>
      <c r="T63" s="1436"/>
      <c r="U63" s="1436"/>
      <c r="V63" s="1436"/>
      <c r="W63" s="1436"/>
      <c r="X63" s="1436"/>
      <c r="Y63" s="1437"/>
      <c r="Z63" s="1414" t="s">
        <v>123</v>
      </c>
      <c r="AA63" s="1415"/>
      <c r="AB63" s="1415"/>
      <c r="AC63" s="1415"/>
      <c r="AD63" s="1415"/>
      <c r="AE63" s="1415"/>
      <c r="AF63" s="1415"/>
      <c r="AG63" s="1415"/>
      <c r="AH63" s="1415"/>
      <c r="AI63" s="1415"/>
      <c r="AJ63" s="1415"/>
      <c r="AK63" s="1415"/>
      <c r="AL63" s="1415"/>
      <c r="AM63" s="1415"/>
      <c r="AN63" s="1438"/>
      <c r="AO63" s="1414" t="s">
        <v>124</v>
      </c>
      <c r="AP63" s="1415"/>
      <c r="AQ63" s="1415"/>
      <c r="AR63" s="1415"/>
      <c r="AS63" s="1415"/>
      <c r="AT63" s="1415"/>
      <c r="AU63" s="1415"/>
      <c r="AV63" s="1415"/>
      <c r="AW63" s="1415"/>
      <c r="AX63" s="1415"/>
      <c r="AY63" s="1415"/>
      <c r="AZ63" s="1415"/>
      <c r="BA63" s="1415"/>
      <c r="BB63" s="1415"/>
      <c r="BC63" s="1416"/>
    </row>
    <row r="64" spans="1:55" s="413" customFormat="1" ht="41.25" customHeight="1" thickTop="1">
      <c r="A64" s="1502" t="s">
        <v>125</v>
      </c>
      <c r="B64" s="1503"/>
      <c r="C64" s="1503"/>
      <c r="D64" s="1504"/>
      <c r="E64" s="1508" t="s">
        <v>62</v>
      </c>
      <c r="F64" s="1509"/>
      <c r="G64" s="1509"/>
      <c r="H64" s="1509"/>
      <c r="I64" s="1420">
        <f>IF($AZ$31="","",SUMIF($AK$16:$AL$30,$E64,$AZ$16:$BC$30))</f>
        <v>0</v>
      </c>
      <c r="J64" s="1421"/>
      <c r="K64" s="1421"/>
      <c r="L64" s="1421"/>
      <c r="M64" s="1421"/>
      <c r="N64" s="1421"/>
      <c r="O64" s="1421"/>
      <c r="P64" s="442" t="s">
        <v>22</v>
      </c>
      <c r="Q64" s="1422" t="s">
        <v>59</v>
      </c>
      <c r="R64" s="1423"/>
      <c r="S64" s="1424">
        <v>30000</v>
      </c>
      <c r="T64" s="1424"/>
      <c r="U64" s="1424"/>
      <c r="V64" s="1424"/>
      <c r="W64" s="1424"/>
      <c r="X64" s="1424"/>
      <c r="Y64" s="443" t="s">
        <v>60</v>
      </c>
      <c r="Z64" s="1425">
        <f>IF(I64="0","",I64*S64)</f>
        <v>0</v>
      </c>
      <c r="AA64" s="1426"/>
      <c r="AB64" s="1426"/>
      <c r="AC64" s="1426"/>
      <c r="AD64" s="1426"/>
      <c r="AE64" s="1426"/>
      <c r="AF64" s="1426"/>
      <c r="AG64" s="1426"/>
      <c r="AH64" s="1426"/>
      <c r="AI64" s="1426"/>
      <c r="AJ64" s="1426"/>
      <c r="AK64" s="1426"/>
      <c r="AL64" s="1426"/>
      <c r="AM64" s="1426"/>
      <c r="AN64" s="444" t="s">
        <v>0</v>
      </c>
      <c r="AO64" s="1427">
        <f>SUM(Z64:AM65)</f>
        <v>0</v>
      </c>
      <c r="AP64" s="1510"/>
      <c r="AQ64" s="1510"/>
      <c r="AR64" s="1510"/>
      <c r="AS64" s="1510"/>
      <c r="AT64" s="1510"/>
      <c r="AU64" s="1510"/>
      <c r="AV64" s="1510"/>
      <c r="AW64" s="1510"/>
      <c r="AX64" s="1510"/>
      <c r="AY64" s="1510"/>
      <c r="AZ64" s="1510"/>
      <c r="BA64" s="1510"/>
      <c r="BB64" s="1510"/>
      <c r="BC64" s="1513" t="s">
        <v>0</v>
      </c>
    </row>
    <row r="65" spans="1:55" s="413" customFormat="1" ht="41.25" customHeight="1">
      <c r="A65" s="1505"/>
      <c r="B65" s="1506"/>
      <c r="C65" s="1506"/>
      <c r="D65" s="1507"/>
      <c r="E65" s="1515" t="s">
        <v>63</v>
      </c>
      <c r="F65" s="1516"/>
      <c r="G65" s="1516"/>
      <c r="H65" s="1516"/>
      <c r="I65" s="1517">
        <f>IF($AZ$31="","",SUMIF($AK$16:$AL$30,$E65,$AZ$16:$BC$30))</f>
        <v>0</v>
      </c>
      <c r="J65" s="1518"/>
      <c r="K65" s="1518"/>
      <c r="L65" s="1518"/>
      <c r="M65" s="1518"/>
      <c r="N65" s="1518"/>
      <c r="O65" s="1518"/>
      <c r="P65" s="458" t="s">
        <v>22</v>
      </c>
      <c r="Q65" s="1519" t="s">
        <v>59</v>
      </c>
      <c r="R65" s="1520"/>
      <c r="S65" s="1521">
        <v>20000</v>
      </c>
      <c r="T65" s="1521"/>
      <c r="U65" s="1521"/>
      <c r="V65" s="1521"/>
      <c r="W65" s="1521"/>
      <c r="X65" s="1521"/>
      <c r="Y65" s="459" t="s">
        <v>60</v>
      </c>
      <c r="Z65" s="1522">
        <f>IF(I65="0","",I65*S65)</f>
        <v>0</v>
      </c>
      <c r="AA65" s="1523"/>
      <c r="AB65" s="1523"/>
      <c r="AC65" s="1523"/>
      <c r="AD65" s="1523"/>
      <c r="AE65" s="1523"/>
      <c r="AF65" s="1523"/>
      <c r="AG65" s="1523"/>
      <c r="AH65" s="1523"/>
      <c r="AI65" s="1523"/>
      <c r="AJ65" s="1523"/>
      <c r="AK65" s="1523"/>
      <c r="AL65" s="1523"/>
      <c r="AM65" s="1523"/>
      <c r="AN65" s="459" t="s">
        <v>0</v>
      </c>
      <c r="AO65" s="1511"/>
      <c r="AP65" s="1512"/>
      <c r="AQ65" s="1512"/>
      <c r="AR65" s="1512"/>
      <c r="AS65" s="1512"/>
      <c r="AT65" s="1512"/>
      <c r="AU65" s="1512"/>
      <c r="AV65" s="1512"/>
      <c r="AW65" s="1512"/>
      <c r="AX65" s="1512"/>
      <c r="AY65" s="1512"/>
      <c r="AZ65" s="1512"/>
      <c r="BA65" s="1512"/>
      <c r="BB65" s="1512"/>
      <c r="BC65" s="1514"/>
    </row>
    <row r="66" spans="1:55" s="413" customFormat="1" ht="41.25" customHeight="1">
      <c r="A66" s="1535" t="s">
        <v>87</v>
      </c>
      <c r="B66" s="1536"/>
      <c r="C66" s="1536"/>
      <c r="D66" s="1537"/>
      <c r="E66" s="1541" t="s">
        <v>62</v>
      </c>
      <c r="F66" s="1542"/>
      <c r="G66" s="1542"/>
      <c r="H66" s="1542"/>
      <c r="I66" s="1543">
        <f>IF($AZ$56="","",SUMIF($AK$41:$AL$55,$E66,$AZ$41:$BC$55))</f>
        <v>0</v>
      </c>
      <c r="J66" s="1544"/>
      <c r="K66" s="1544"/>
      <c r="L66" s="1544"/>
      <c r="M66" s="1544"/>
      <c r="N66" s="1544"/>
      <c r="O66" s="1544"/>
      <c r="P66" s="460" t="s">
        <v>22</v>
      </c>
      <c r="Q66" s="1545" t="s">
        <v>59</v>
      </c>
      <c r="R66" s="1546"/>
      <c r="S66" s="1547">
        <v>30000</v>
      </c>
      <c r="T66" s="1547"/>
      <c r="U66" s="1547"/>
      <c r="V66" s="1547"/>
      <c r="W66" s="1547"/>
      <c r="X66" s="1547"/>
      <c r="Y66" s="461" t="s">
        <v>60</v>
      </c>
      <c r="Z66" s="1548">
        <f>IF(I66="0","",I66*S66)</f>
        <v>0</v>
      </c>
      <c r="AA66" s="1549"/>
      <c r="AB66" s="1549"/>
      <c r="AC66" s="1549"/>
      <c r="AD66" s="1549"/>
      <c r="AE66" s="1549"/>
      <c r="AF66" s="1549"/>
      <c r="AG66" s="1549"/>
      <c r="AH66" s="1549"/>
      <c r="AI66" s="1549"/>
      <c r="AJ66" s="1549"/>
      <c r="AK66" s="1549"/>
      <c r="AL66" s="1549"/>
      <c r="AM66" s="1549"/>
      <c r="AN66" s="461" t="s">
        <v>0</v>
      </c>
      <c r="AO66" s="1498">
        <f>SUM(Z66:AM67)</f>
        <v>0</v>
      </c>
      <c r="AP66" s="1499"/>
      <c r="AQ66" s="1499"/>
      <c r="AR66" s="1499"/>
      <c r="AS66" s="1499"/>
      <c r="AT66" s="1499"/>
      <c r="AU66" s="1499"/>
      <c r="AV66" s="1499"/>
      <c r="AW66" s="1499"/>
      <c r="AX66" s="1499"/>
      <c r="AY66" s="1499"/>
      <c r="AZ66" s="1499"/>
      <c r="BA66" s="1499"/>
      <c r="BB66" s="1499"/>
      <c r="BC66" s="1524" t="s">
        <v>0</v>
      </c>
    </row>
    <row r="67" spans="1:55" s="413" customFormat="1" ht="41.25" customHeight="1" thickBot="1">
      <c r="A67" s="1538"/>
      <c r="B67" s="1539"/>
      <c r="C67" s="1539"/>
      <c r="D67" s="1540"/>
      <c r="E67" s="1526" t="s">
        <v>63</v>
      </c>
      <c r="F67" s="1527"/>
      <c r="G67" s="1527"/>
      <c r="H67" s="1527"/>
      <c r="I67" s="1528">
        <f>IF($AZ$56="","",SUMIF($AK$41:$AL$55,$E67,$AZ$41:$BC$55))</f>
        <v>0</v>
      </c>
      <c r="J67" s="1529"/>
      <c r="K67" s="1529"/>
      <c r="L67" s="1529"/>
      <c r="M67" s="1529"/>
      <c r="N67" s="1529"/>
      <c r="O67" s="1529"/>
      <c r="P67" s="462" t="s">
        <v>22</v>
      </c>
      <c r="Q67" s="1530" t="s">
        <v>59</v>
      </c>
      <c r="R67" s="1531"/>
      <c r="S67" s="1532">
        <v>20000</v>
      </c>
      <c r="T67" s="1532"/>
      <c r="U67" s="1532"/>
      <c r="V67" s="1532"/>
      <c r="W67" s="1532"/>
      <c r="X67" s="1532"/>
      <c r="Y67" s="463" t="s">
        <v>60</v>
      </c>
      <c r="Z67" s="1533">
        <f>IF(I67="0","",I67*S67)</f>
        <v>0</v>
      </c>
      <c r="AA67" s="1534"/>
      <c r="AB67" s="1534"/>
      <c r="AC67" s="1534"/>
      <c r="AD67" s="1534"/>
      <c r="AE67" s="1534"/>
      <c r="AF67" s="1534"/>
      <c r="AG67" s="1534"/>
      <c r="AH67" s="1534"/>
      <c r="AI67" s="1534"/>
      <c r="AJ67" s="1534"/>
      <c r="AK67" s="1534"/>
      <c r="AL67" s="1534"/>
      <c r="AM67" s="1534"/>
      <c r="AN67" s="463" t="s">
        <v>0</v>
      </c>
      <c r="AO67" s="1500"/>
      <c r="AP67" s="1501"/>
      <c r="AQ67" s="1501"/>
      <c r="AR67" s="1501"/>
      <c r="AS67" s="1501"/>
      <c r="AT67" s="1501"/>
      <c r="AU67" s="1501"/>
      <c r="AV67" s="1501"/>
      <c r="AW67" s="1501"/>
      <c r="AX67" s="1501"/>
      <c r="AY67" s="1501"/>
      <c r="AZ67" s="1501"/>
      <c r="BA67" s="1501"/>
      <c r="BB67" s="1501"/>
      <c r="BC67" s="1525"/>
    </row>
    <row r="68" spans="1:55" s="413" customFormat="1" ht="41.25" customHeight="1" thickTop="1" thickBot="1">
      <c r="A68" s="1441" t="s">
        <v>113</v>
      </c>
      <c r="B68" s="1442"/>
      <c r="C68" s="1442"/>
      <c r="D68" s="1442"/>
      <c r="E68" s="1442"/>
      <c r="F68" s="1442"/>
      <c r="G68" s="1442"/>
      <c r="H68" s="1442"/>
      <c r="I68" s="1442"/>
      <c r="J68" s="1442"/>
      <c r="K68" s="1442"/>
      <c r="L68" s="1442"/>
      <c r="M68" s="1442"/>
      <c r="N68" s="1442"/>
      <c r="O68" s="1442"/>
      <c r="P68" s="1442"/>
      <c r="Q68" s="1442"/>
      <c r="R68" s="1442"/>
      <c r="S68" s="1442"/>
      <c r="T68" s="1442"/>
      <c r="U68" s="1442"/>
      <c r="V68" s="1442"/>
      <c r="W68" s="1442"/>
      <c r="X68" s="1442"/>
      <c r="Y68" s="1442"/>
      <c r="Z68" s="1442"/>
      <c r="AA68" s="1442"/>
      <c r="AB68" s="1442"/>
      <c r="AC68" s="1442"/>
      <c r="AD68" s="1442"/>
      <c r="AE68" s="1442"/>
      <c r="AF68" s="1442"/>
      <c r="AG68" s="1442"/>
      <c r="AH68" s="1442"/>
      <c r="AI68" s="1442"/>
      <c r="AJ68" s="1442"/>
      <c r="AK68" s="1442"/>
      <c r="AL68" s="1442"/>
      <c r="AM68" s="1442"/>
      <c r="AN68" s="1442"/>
      <c r="AO68" s="1443">
        <f>SUM(AO64:BB67)</f>
        <v>0</v>
      </c>
      <c r="AP68" s="1444"/>
      <c r="AQ68" s="1444"/>
      <c r="AR68" s="1444"/>
      <c r="AS68" s="1444"/>
      <c r="AT68" s="1444"/>
      <c r="AU68" s="1444"/>
      <c r="AV68" s="1444"/>
      <c r="AW68" s="1444"/>
      <c r="AX68" s="1444"/>
      <c r="AY68" s="1444"/>
      <c r="AZ68" s="1444"/>
      <c r="BA68" s="1444"/>
      <c r="BB68" s="1444"/>
      <c r="BC68" s="449" t="s">
        <v>0</v>
      </c>
    </row>
    <row r="69" spans="1:55" s="413" customFormat="1" ht="15.75" customHeight="1">
      <c r="A69" s="450"/>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1"/>
      <c r="AV69" s="451"/>
      <c r="AW69" s="451"/>
      <c r="AX69" s="451"/>
    </row>
    <row r="70" spans="1:55" ht="16.5" customHeight="1">
      <c r="A70" s="452"/>
      <c r="B70" s="452"/>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13"/>
      <c r="AV70" s="413"/>
      <c r="AW70" s="413"/>
      <c r="AX70" s="413"/>
    </row>
  </sheetData>
  <sheetProtection algorithmName="SHA-512" hashValue="g96ByzuEENHmHyPlGZTa6OJdpvg6eTPo6/VB+ekQmau46urkXtUIOfqC3l9pXOubTtJyRINQoTJNZ2YbZ5mF+g==" saltValue="TM+IsojQYdu7fsL3jlAlZw==" spinCount="100000" sheet="1" objects="1" scenarios="1"/>
  <mergeCells count="395">
    <mergeCell ref="E67:H67"/>
    <mergeCell ref="I67:O67"/>
    <mergeCell ref="Q67:R67"/>
    <mergeCell ref="S67:X67"/>
    <mergeCell ref="Z67:AM67"/>
    <mergeCell ref="A66:D67"/>
    <mergeCell ref="E66:H66"/>
    <mergeCell ref="I66:O66"/>
    <mergeCell ref="Q66:R66"/>
    <mergeCell ref="S66:X66"/>
    <mergeCell ref="Z66:AM66"/>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A56:AV56"/>
    <mergeCell ref="AW56:AY56"/>
    <mergeCell ref="AZ56:BC56"/>
    <mergeCell ref="AQ54:AS54"/>
    <mergeCell ref="AT54:AV54"/>
    <mergeCell ref="AW54:AY54"/>
    <mergeCell ref="AZ54:BC54"/>
    <mergeCell ref="A55:G55"/>
    <mergeCell ref="H55:M55"/>
    <mergeCell ref="N55:T55"/>
    <mergeCell ref="U55:AJ55"/>
    <mergeCell ref="AK55:AL55"/>
    <mergeCell ref="AM55:AO55"/>
    <mergeCell ref="AZ53:BC53"/>
    <mergeCell ref="A54:G54"/>
    <mergeCell ref="H54:M54"/>
    <mergeCell ref="N54:T54"/>
    <mergeCell ref="U54:AJ54"/>
    <mergeCell ref="AK54:AL54"/>
    <mergeCell ref="AM54:AO54"/>
    <mergeCell ref="AQ55:AS55"/>
    <mergeCell ref="AT55:AV55"/>
    <mergeCell ref="AW55:AY55"/>
    <mergeCell ref="AZ55:BC55"/>
    <mergeCell ref="A53:G53"/>
    <mergeCell ref="H53:M53"/>
    <mergeCell ref="N53:T53"/>
    <mergeCell ref="U53:AJ53"/>
    <mergeCell ref="AK53:AL53"/>
    <mergeCell ref="AM53:AO53"/>
    <mergeCell ref="AQ53:AS53"/>
    <mergeCell ref="AT53:AV53"/>
    <mergeCell ref="AW53:AY53"/>
    <mergeCell ref="AZ51:BC51"/>
    <mergeCell ref="A52:G52"/>
    <mergeCell ref="H52:M52"/>
    <mergeCell ref="N52:T52"/>
    <mergeCell ref="U52:AJ52"/>
    <mergeCell ref="AK52:AL52"/>
    <mergeCell ref="AM52:AO52"/>
    <mergeCell ref="AQ52:AS52"/>
    <mergeCell ref="AT52:AV52"/>
    <mergeCell ref="AW52:AY52"/>
    <mergeCell ref="AZ52:BC52"/>
    <mergeCell ref="A51:G51"/>
    <mergeCell ref="H51:M51"/>
    <mergeCell ref="N51:T51"/>
    <mergeCell ref="U51:AJ51"/>
    <mergeCell ref="AK51:AL51"/>
    <mergeCell ref="AM51:AO51"/>
    <mergeCell ref="AQ51:AS51"/>
    <mergeCell ref="AT51:AV51"/>
    <mergeCell ref="AW51:AY51"/>
    <mergeCell ref="AZ49:BC49"/>
    <mergeCell ref="A50:G50"/>
    <mergeCell ref="H50:M50"/>
    <mergeCell ref="N50:T50"/>
    <mergeCell ref="U50:AJ50"/>
    <mergeCell ref="AK50:AL50"/>
    <mergeCell ref="AM50:AO50"/>
    <mergeCell ref="AQ50:AS50"/>
    <mergeCell ref="AT50:AV50"/>
    <mergeCell ref="AW50:AY50"/>
    <mergeCell ref="AZ50:BC50"/>
    <mergeCell ref="A49:G49"/>
    <mergeCell ref="H49:M49"/>
    <mergeCell ref="N49:T49"/>
    <mergeCell ref="U49:AJ49"/>
    <mergeCell ref="AK49:AL49"/>
    <mergeCell ref="AM49:AO49"/>
    <mergeCell ref="AQ49:AS49"/>
    <mergeCell ref="AT49:AV49"/>
    <mergeCell ref="AW49:AY49"/>
    <mergeCell ref="AZ47:BC47"/>
    <mergeCell ref="A48:G48"/>
    <mergeCell ref="H48:M48"/>
    <mergeCell ref="N48:T48"/>
    <mergeCell ref="U48:AJ48"/>
    <mergeCell ref="AK48:AL48"/>
    <mergeCell ref="AM48:AO48"/>
    <mergeCell ref="AQ48:AS48"/>
    <mergeCell ref="AT48:AV48"/>
    <mergeCell ref="AW48:AY48"/>
    <mergeCell ref="AZ48:BC48"/>
    <mergeCell ref="A47:G47"/>
    <mergeCell ref="H47:M47"/>
    <mergeCell ref="N47:T47"/>
    <mergeCell ref="U47:AJ47"/>
    <mergeCell ref="AK47:AL47"/>
    <mergeCell ref="AM47:AO47"/>
    <mergeCell ref="AQ47:AS47"/>
    <mergeCell ref="AT47:AV47"/>
    <mergeCell ref="AW47:AY47"/>
    <mergeCell ref="AZ45:BC45"/>
    <mergeCell ref="A46:G46"/>
    <mergeCell ref="H46:M46"/>
    <mergeCell ref="N46:T46"/>
    <mergeCell ref="U46:AJ46"/>
    <mergeCell ref="AK46:AL46"/>
    <mergeCell ref="AM46:AO46"/>
    <mergeCell ref="AQ46:AS46"/>
    <mergeCell ref="AT46:AV46"/>
    <mergeCell ref="AW46:AY46"/>
    <mergeCell ref="AZ46:BC46"/>
    <mergeCell ref="A45:G45"/>
    <mergeCell ref="H45:M45"/>
    <mergeCell ref="N45:T45"/>
    <mergeCell ref="U45:AJ45"/>
    <mergeCell ref="AK45:AL45"/>
    <mergeCell ref="AM45:AO45"/>
    <mergeCell ref="AQ45:AS45"/>
    <mergeCell ref="AT45:AV45"/>
    <mergeCell ref="AW45:AY45"/>
    <mergeCell ref="AZ43:BC43"/>
    <mergeCell ref="A44:G44"/>
    <mergeCell ref="H44:M44"/>
    <mergeCell ref="N44:T44"/>
    <mergeCell ref="U44:AJ44"/>
    <mergeCell ref="AK44:AL44"/>
    <mergeCell ref="AM44:AO44"/>
    <mergeCell ref="AQ44:AS44"/>
    <mergeCell ref="AT44:AV44"/>
    <mergeCell ref="AW44:AY44"/>
    <mergeCell ref="AZ44:BC44"/>
    <mergeCell ref="A43:G43"/>
    <mergeCell ref="H43:M43"/>
    <mergeCell ref="N43:T43"/>
    <mergeCell ref="U43:AJ43"/>
    <mergeCell ref="AK43:AL43"/>
    <mergeCell ref="AM43:AO43"/>
    <mergeCell ref="AQ43:AS43"/>
    <mergeCell ref="AT43:AV43"/>
    <mergeCell ref="AW43:AY43"/>
    <mergeCell ref="AQ41:AS41"/>
    <mergeCell ref="AT41:AV41"/>
    <mergeCell ref="AW41:AY41"/>
    <mergeCell ref="AZ41:BC41"/>
    <mergeCell ref="A42:G42"/>
    <mergeCell ref="H42:M42"/>
    <mergeCell ref="N42:T42"/>
    <mergeCell ref="U42:AJ42"/>
    <mergeCell ref="AK42:AL42"/>
    <mergeCell ref="AM42:AO42"/>
    <mergeCell ref="A41:G41"/>
    <mergeCell ref="H41:M41"/>
    <mergeCell ref="N41:T41"/>
    <mergeCell ref="U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AX35"/>
    <mergeCell ref="A37:AL37"/>
    <mergeCell ref="AM37:AS37"/>
    <mergeCell ref="A39:G40"/>
    <mergeCell ref="H39:M40"/>
    <mergeCell ref="N39:T40"/>
    <mergeCell ref="U39:AJ40"/>
    <mergeCell ref="AK39:AL40"/>
    <mergeCell ref="AM30:AO30"/>
    <mergeCell ref="AQ30:AS30"/>
    <mergeCell ref="AT30:AV30"/>
    <mergeCell ref="AW30:AY30"/>
    <mergeCell ref="AZ30:BC30"/>
    <mergeCell ref="A31:AV31"/>
    <mergeCell ref="AW31:AY31"/>
    <mergeCell ref="AZ31:BC31"/>
    <mergeCell ref="A30:D30"/>
    <mergeCell ref="E30:G30"/>
    <mergeCell ref="H30:M30"/>
    <mergeCell ref="N30:T30"/>
    <mergeCell ref="U30:AJ30"/>
    <mergeCell ref="AK30:AL30"/>
    <mergeCell ref="AK29:AL29"/>
    <mergeCell ref="AM29:AO29"/>
    <mergeCell ref="AQ29:AS29"/>
    <mergeCell ref="AT29:AV29"/>
    <mergeCell ref="AW29:AY29"/>
    <mergeCell ref="AZ29:BC29"/>
    <mergeCell ref="AM28:AO28"/>
    <mergeCell ref="AQ28:AS28"/>
    <mergeCell ref="AT28:AV28"/>
    <mergeCell ref="AW28:AY28"/>
    <mergeCell ref="AZ28:BC28"/>
    <mergeCell ref="AK28:AL28"/>
    <mergeCell ref="A29:D29"/>
    <mergeCell ref="E29:G29"/>
    <mergeCell ref="H29:M29"/>
    <mergeCell ref="N29:T29"/>
    <mergeCell ref="U29:AJ29"/>
    <mergeCell ref="A28:D28"/>
    <mergeCell ref="E28:G28"/>
    <mergeCell ref="H28:M28"/>
    <mergeCell ref="N28:T28"/>
    <mergeCell ref="U28:AJ28"/>
    <mergeCell ref="AK27:AL27"/>
    <mergeCell ref="AM27:AO27"/>
    <mergeCell ref="AQ27:AS27"/>
    <mergeCell ref="AT27:AV27"/>
    <mergeCell ref="AW27:AY27"/>
    <mergeCell ref="AZ27:BC27"/>
    <mergeCell ref="AM26:AO26"/>
    <mergeCell ref="AQ26:AS26"/>
    <mergeCell ref="AT26:AV26"/>
    <mergeCell ref="AW26:AY26"/>
    <mergeCell ref="AZ26:BC26"/>
    <mergeCell ref="AK26:AL26"/>
    <mergeCell ref="A27:D27"/>
    <mergeCell ref="E27:G27"/>
    <mergeCell ref="H27:M27"/>
    <mergeCell ref="N27:T27"/>
    <mergeCell ref="U27:AJ27"/>
    <mergeCell ref="A26:D26"/>
    <mergeCell ref="E26:G26"/>
    <mergeCell ref="H26:M26"/>
    <mergeCell ref="N26:T26"/>
    <mergeCell ref="U26:AJ26"/>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5:D25"/>
    <mergeCell ref="E25:G25"/>
    <mergeCell ref="H25:M25"/>
    <mergeCell ref="N25:T25"/>
    <mergeCell ref="U25:AJ25"/>
    <mergeCell ref="A24:D24"/>
    <mergeCell ref="E24:G24"/>
    <mergeCell ref="H24:M24"/>
    <mergeCell ref="N24:T24"/>
    <mergeCell ref="U24:AJ24"/>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3:D23"/>
    <mergeCell ref="E23:G23"/>
    <mergeCell ref="H23:M23"/>
    <mergeCell ref="N23:T23"/>
    <mergeCell ref="U23:AJ23"/>
    <mergeCell ref="A22:D22"/>
    <mergeCell ref="E22:G22"/>
    <mergeCell ref="H22:M22"/>
    <mergeCell ref="N22:T22"/>
    <mergeCell ref="U22:AJ22"/>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1:D21"/>
    <mergeCell ref="E21:G21"/>
    <mergeCell ref="H21:M21"/>
    <mergeCell ref="N21:T21"/>
    <mergeCell ref="U21:AJ21"/>
    <mergeCell ref="A20:D20"/>
    <mergeCell ref="E20:G20"/>
    <mergeCell ref="H20:M20"/>
    <mergeCell ref="N20:T20"/>
    <mergeCell ref="U20:AJ20"/>
    <mergeCell ref="AK19:AL19"/>
    <mergeCell ref="AM19:AO19"/>
    <mergeCell ref="AQ19:AS19"/>
    <mergeCell ref="AT19:AV19"/>
    <mergeCell ref="AW19:AY19"/>
    <mergeCell ref="AZ19:BC19"/>
    <mergeCell ref="AM18:AO18"/>
    <mergeCell ref="AQ18:AS18"/>
    <mergeCell ref="AT18:AV18"/>
    <mergeCell ref="AW18:AY18"/>
    <mergeCell ref="AZ18:BC18"/>
    <mergeCell ref="AK18:AL18"/>
    <mergeCell ref="A19:D19"/>
    <mergeCell ref="E19:G19"/>
    <mergeCell ref="H19:M19"/>
    <mergeCell ref="N19:T19"/>
    <mergeCell ref="U19:AJ19"/>
    <mergeCell ref="A18:D18"/>
    <mergeCell ref="E18:G18"/>
    <mergeCell ref="H18:M18"/>
    <mergeCell ref="N18:T18"/>
    <mergeCell ref="U18:AJ18"/>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7:D17"/>
    <mergeCell ref="E17:G17"/>
    <mergeCell ref="H17:M17"/>
    <mergeCell ref="N17:T17"/>
    <mergeCell ref="U17:AJ17"/>
    <mergeCell ref="A16:D16"/>
    <mergeCell ref="E16:G16"/>
    <mergeCell ref="H16:M16"/>
    <mergeCell ref="N16:T16"/>
    <mergeCell ref="U16:AJ16"/>
    <mergeCell ref="AW1:BB1"/>
    <mergeCell ref="AW2:BB2"/>
    <mergeCell ref="A3:BC3"/>
    <mergeCell ref="AV6:AW6"/>
    <mergeCell ref="AY6:AZ6"/>
    <mergeCell ref="BA6:BC6"/>
    <mergeCell ref="AK14:AL15"/>
    <mergeCell ref="AM14:AS14"/>
    <mergeCell ref="AT14:AV15"/>
    <mergeCell ref="AW14:AY15"/>
    <mergeCell ref="AZ14:BC15"/>
    <mergeCell ref="AM15:AO15"/>
    <mergeCell ref="AQ15:AS15"/>
    <mergeCell ref="A10:D10"/>
    <mergeCell ref="E10:N10"/>
    <mergeCell ref="Q10:AX10"/>
    <mergeCell ref="A12:AL12"/>
    <mergeCell ref="AM12:AS12"/>
    <mergeCell ref="A14:D15"/>
    <mergeCell ref="E14:G15"/>
    <mergeCell ref="H14:M15"/>
    <mergeCell ref="N14:T15"/>
    <mergeCell ref="U14:AJ15"/>
  </mergeCells>
  <phoneticPr fontId="63"/>
  <conditionalFormatting sqref="H16:M30">
    <cfRule type="expression" dxfId="3" priority="4" stopIfTrue="1">
      <formula>AND($AK16&lt;&gt;"",$AK16&lt;&gt;"G1",$AK16&lt;&gt;"G2")</formula>
    </cfRule>
  </conditionalFormatting>
  <conditionalFormatting sqref="H41:M55">
    <cfRule type="expression" dxfId="2" priority="3" stopIfTrue="1">
      <formula>AND($AK41&lt;&gt;"",$AK41&lt;&gt;"G1",$AK41&lt;&gt;"G2")</formula>
    </cfRule>
  </conditionalFormatting>
  <conditionalFormatting sqref="AM12:AS12">
    <cfRule type="expression" dxfId="1" priority="2" stopIfTrue="1">
      <formula>AND(COUNTA($H$16:$M$30)&gt;0,$AM$12="□")</formula>
    </cfRule>
  </conditionalFormatting>
  <conditionalFormatting sqref="AM37:AS37">
    <cfRule type="expression" dxfId="0" priority="1" stopIfTrue="1">
      <formula>AND(COUNTA($H$41:$M$55)&gt;0,$AM$37="□")</formula>
    </cfRule>
  </conditionalFormatting>
  <dataValidations count="6">
    <dataValidation type="list" allowBlank="1" showInputMessage="1" showErrorMessage="1" sqref="AM12:AS12 AM37:AS37" xr:uid="{CE97ABF8-406E-44AB-9034-A56C74808FCA}">
      <formula1>"□,■"</formula1>
    </dataValidation>
    <dataValidation type="custom" imeMode="disabled" allowBlank="1" showInputMessage="1" showErrorMessage="1" errorTitle="入力エラー" error="小数点は第二位まで、三位以下切り捨てで入力して下さい。" sqref="AZ16:BC30 AT16:AT30 AZ41:BC55 AT41:AT55" xr:uid="{CB3A5039-0A52-461B-8139-880182D240AC}">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9FF760AB-0A56-49CE-9BB7-FA2DEF8A6D67}">
      <formula1>AM16-ROUNDDOWN(AM16,0)=0</formula1>
    </dataValidation>
    <dataValidation type="textLength" imeMode="halfAlpha" operator="equal" allowBlank="1" showInputMessage="1" showErrorMessage="1" errorTitle="文字数エラー" error="2桁の英数字で入力してください。" sqref="AK41:AL55 AK16:AL30" xr:uid="{CB34B955-A284-499F-9AAE-5066C00CB71F}">
      <formula1>2</formula1>
    </dataValidation>
    <dataValidation imeMode="disabled" allowBlank="1" showInputMessage="1" showErrorMessage="1" sqref="AV6:AW6 AY6:AZ6" xr:uid="{2F8F6734-1B83-45E0-95D4-22C6FAF677E2}"/>
    <dataValidation type="textLength" imeMode="disabled" operator="equal" allowBlank="1" showInputMessage="1" showErrorMessage="1" errorTitle="文字数エラー" error="財団掲載型番の8文字で登録してください。" sqref="H41:M55 H16:M30" xr:uid="{E14AC748-1986-4BDB-B259-6A716B0B51F0}">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41"/>
  </cols>
  <sheetData/>
  <sheetProtection algorithmName="SHA-512" hashValue="L+XL5vKB4EILtJ7NXL+ZAhNoBes6jqLmnbLpKWOJWDitQXvLdccAevRrDATsV6H/ah8nzZI++Ex6UXelLGgtHA==" saltValue="d0pXt3m39cX36Rgf0N1gsw==" spinCount="100000" sheet="1" objects="1" scenarios="1"/>
  <phoneticPr fontId="6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A4" zoomScaleNormal="100" zoomScaleSheetLayoutView="100" workbookViewId="0">
      <selection activeCell="BV5" sqref="BV5:BY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74" width="1.36328125" style="83"/>
    <col min="75" max="75" width="1.81640625" style="83" customWidth="1"/>
    <col min="76" max="76" width="1.6328125" style="83" customWidth="1"/>
    <col min="77" max="91" width="1.36328125" style="83"/>
    <col min="92" max="92" width="3.08984375" style="83" customWidth="1"/>
    <col min="93" max="16384" width="1.36328125" style="83"/>
  </cols>
  <sheetData>
    <row r="1" spans="1:93" s="217" customFormat="1" ht="18" customHeight="1">
      <c r="E1" s="215"/>
      <c r="F1" s="215"/>
      <c r="G1" s="216"/>
      <c r="H1" s="216"/>
    </row>
    <row r="2" spans="1:93" s="229" customFormat="1" ht="19.5" customHeight="1">
      <c r="A2" s="233" t="s">
        <v>203</v>
      </c>
      <c r="C2" s="233"/>
      <c r="D2" s="233"/>
      <c r="E2" s="213"/>
      <c r="F2" s="213"/>
      <c r="G2" s="235"/>
      <c r="H2" s="235"/>
      <c r="I2" s="233"/>
      <c r="J2" s="78"/>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BN2" s="236"/>
      <c r="BP2" s="237"/>
      <c r="BQ2" s="237"/>
      <c r="BR2" s="529" t="s">
        <v>282</v>
      </c>
      <c r="BS2" s="529"/>
      <c r="BT2" s="529"/>
      <c r="BU2" s="529"/>
      <c r="BV2" s="529"/>
      <c r="BW2" s="529"/>
      <c r="BX2" s="529"/>
      <c r="BY2" s="529"/>
      <c r="BZ2" s="529"/>
      <c r="CA2" s="489"/>
      <c r="CB2" s="489"/>
      <c r="CC2" s="489"/>
      <c r="CD2" s="489"/>
      <c r="CE2" s="489"/>
      <c r="CF2" s="489"/>
      <c r="CG2" s="489"/>
      <c r="CH2" s="489"/>
      <c r="CI2" s="489"/>
      <c r="CJ2" s="489"/>
      <c r="CK2" s="489"/>
      <c r="CL2" s="489"/>
      <c r="CM2" s="237"/>
      <c r="CN2" s="237"/>
    </row>
    <row r="3" spans="1:93" s="229" customFormat="1" ht="19.5" customHeight="1">
      <c r="C3" s="233"/>
      <c r="D3" s="233"/>
      <c r="E3" s="213"/>
      <c r="F3" s="213"/>
      <c r="G3" s="235"/>
      <c r="H3" s="235"/>
      <c r="I3" s="233"/>
      <c r="J3" s="78"/>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BN3" s="72"/>
      <c r="BO3" s="72"/>
      <c r="BP3" s="72"/>
      <c r="BQ3" s="72"/>
      <c r="BR3" s="529" t="s">
        <v>289</v>
      </c>
      <c r="BS3" s="529"/>
      <c r="BT3" s="529"/>
      <c r="BU3" s="529"/>
      <c r="BV3" s="529"/>
      <c r="BW3" s="529"/>
      <c r="BX3" s="529"/>
      <c r="BY3" s="529"/>
      <c r="BZ3" s="529"/>
      <c r="CA3" s="659" t="str">
        <f>BD15&amp;""</f>
        <v/>
      </c>
      <c r="CB3" s="659"/>
      <c r="CC3" s="659"/>
      <c r="CD3" s="659"/>
      <c r="CE3" s="659"/>
      <c r="CF3" s="659"/>
      <c r="CG3" s="659"/>
      <c r="CH3" s="659"/>
      <c r="CI3" s="659"/>
      <c r="CJ3" s="659"/>
      <c r="CK3" s="659"/>
      <c r="CL3" s="659"/>
    </row>
    <row r="4" spans="1:93" s="229" customFormat="1" ht="9.75" customHeight="1">
      <c r="C4" s="233"/>
      <c r="D4" s="233"/>
      <c r="E4" s="213"/>
      <c r="F4" s="213"/>
      <c r="G4" s="235"/>
      <c r="H4" s="235"/>
      <c r="I4" s="233"/>
      <c r="J4" s="78"/>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29" customFormat="1" ht="18" customHeight="1">
      <c r="A5" s="233"/>
      <c r="B5" s="233"/>
      <c r="C5" s="233"/>
      <c r="D5" s="233"/>
      <c r="E5" s="213"/>
      <c r="F5" s="213"/>
      <c r="G5" s="235"/>
      <c r="H5" s="235"/>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J5" s="233"/>
      <c r="AK5" s="233"/>
      <c r="AL5" s="233"/>
      <c r="AM5" s="233"/>
      <c r="AN5" s="233"/>
      <c r="AO5" s="233"/>
      <c r="AP5" s="233"/>
      <c r="AQ5" s="233"/>
      <c r="AR5" s="233"/>
      <c r="BK5" s="233"/>
      <c r="BL5" s="233"/>
      <c r="BM5" s="233"/>
      <c r="BO5" s="233"/>
      <c r="BP5" s="71"/>
      <c r="BQ5" s="71"/>
      <c r="BR5" s="471" t="s">
        <v>283</v>
      </c>
      <c r="BS5" s="471"/>
      <c r="BT5" s="471"/>
      <c r="BU5" s="471"/>
      <c r="BV5" s="472"/>
      <c r="BW5" s="472"/>
      <c r="BX5" s="472"/>
      <c r="BY5" s="472"/>
      <c r="BZ5" s="472" t="s">
        <v>9</v>
      </c>
      <c r="CA5" s="472"/>
      <c r="CB5" s="472"/>
      <c r="CC5" s="472"/>
      <c r="CD5" s="472"/>
      <c r="CE5" s="472"/>
      <c r="CF5" s="472" t="s">
        <v>8</v>
      </c>
      <c r="CG5" s="472"/>
      <c r="CH5" s="472"/>
      <c r="CI5" s="472"/>
      <c r="CJ5" s="472"/>
      <c r="CK5" s="472"/>
      <c r="CL5" s="473" t="s">
        <v>7</v>
      </c>
      <c r="CM5" s="473"/>
      <c r="CN5" s="473"/>
      <c r="CO5" s="224"/>
    </row>
    <row r="6" spans="1:93" s="229" customFormat="1" ht="18" customHeight="1">
      <c r="A6" s="238"/>
      <c r="B6" s="238"/>
      <c r="C6" s="233"/>
      <c r="D6" s="233"/>
      <c r="E6" s="213"/>
      <c r="F6" s="213"/>
      <c r="G6" s="235"/>
      <c r="H6" s="235"/>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J6" s="213"/>
      <c r="AK6" s="213"/>
      <c r="AL6" s="233"/>
      <c r="AM6" s="233"/>
      <c r="AN6" s="233"/>
      <c r="AO6" s="233"/>
      <c r="AP6" s="233"/>
      <c r="AQ6" s="233"/>
      <c r="AR6" s="233"/>
      <c r="BK6" s="233"/>
      <c r="BL6" s="233"/>
      <c r="BM6" s="233"/>
      <c r="BN6" s="213"/>
      <c r="BO6" s="213"/>
      <c r="BP6" s="213"/>
      <c r="BQ6" s="213"/>
      <c r="BR6" s="74"/>
      <c r="BS6" s="74"/>
      <c r="BT6" s="74"/>
      <c r="BU6" s="74"/>
      <c r="BV6" s="74"/>
      <c r="BW6" s="74"/>
      <c r="BX6" s="74"/>
      <c r="BY6" s="74"/>
      <c r="BZ6" s="74"/>
      <c r="CA6" s="74"/>
      <c r="CB6" s="74"/>
      <c r="CC6" s="74"/>
      <c r="CD6" s="74"/>
      <c r="CE6" s="74"/>
      <c r="CF6" s="74"/>
      <c r="CG6" s="74"/>
      <c r="CH6" s="74"/>
      <c r="CI6" s="74"/>
      <c r="CJ6" s="74"/>
      <c r="CK6" s="74"/>
      <c r="CL6" s="74"/>
      <c r="CO6" s="224"/>
    </row>
    <row r="7" spans="1:93" s="66" customFormat="1" ht="18" customHeight="1">
      <c r="A7" s="75" t="s">
        <v>269</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281</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7" customFormat="1" ht="21" customHeight="1">
      <c r="A11" s="214"/>
      <c r="B11" s="214"/>
      <c r="C11" s="214"/>
      <c r="D11" s="214"/>
      <c r="E11" s="215"/>
      <c r="F11" s="215"/>
      <c r="G11" s="216"/>
      <c r="H11" s="216"/>
      <c r="T11" s="218"/>
      <c r="U11" s="218"/>
      <c r="V11" s="218"/>
      <c r="W11" s="218"/>
      <c r="X11" s="219"/>
      <c r="Y11" s="219"/>
      <c r="Z11" s="219"/>
      <c r="AA11" s="219"/>
      <c r="AB11" s="219"/>
      <c r="AC11" s="219"/>
      <c r="AD11" s="219"/>
      <c r="AE11" s="219"/>
      <c r="AF11" s="219"/>
      <c r="AG11" s="219"/>
      <c r="AH11" s="219"/>
      <c r="AI11" s="219"/>
      <c r="AJ11" s="483" t="s">
        <v>35</v>
      </c>
      <c r="AK11" s="483"/>
      <c r="AL11" s="483"/>
      <c r="AM11" s="483"/>
      <c r="AN11" s="483"/>
      <c r="AO11" s="483"/>
      <c r="AP11" s="483"/>
      <c r="AQ11" s="483"/>
      <c r="AR11" s="483"/>
      <c r="AS11" s="219"/>
      <c r="AT11" s="484" t="s">
        <v>36</v>
      </c>
      <c r="AU11" s="484"/>
      <c r="AV11" s="484"/>
      <c r="AW11" s="484"/>
      <c r="AX11" s="484"/>
      <c r="AY11" s="484"/>
      <c r="AZ11" s="484"/>
      <c r="BA11" s="484"/>
      <c r="BB11" s="484"/>
      <c r="BC11" s="484"/>
      <c r="BD11" s="559"/>
      <c r="BE11" s="559"/>
      <c r="BF11" s="559"/>
      <c r="BG11" s="559"/>
      <c r="BH11" s="559"/>
      <c r="BI11" s="661" t="s">
        <v>57</v>
      </c>
      <c r="BJ11" s="661"/>
      <c r="BK11" s="559"/>
      <c r="BL11" s="559"/>
      <c r="BM11" s="559"/>
      <c r="BN11" s="559"/>
      <c r="BO11" s="559"/>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row>
    <row r="12" spans="1:93" s="217" customFormat="1" ht="41.25" customHeight="1">
      <c r="A12" s="221"/>
      <c r="B12" s="221"/>
      <c r="C12" s="221"/>
      <c r="D12" s="221"/>
      <c r="E12" s="215"/>
      <c r="F12" s="215"/>
      <c r="G12" s="216"/>
      <c r="H12" s="216"/>
      <c r="T12" s="222"/>
      <c r="U12" s="222"/>
      <c r="V12" s="222"/>
      <c r="W12" s="222"/>
      <c r="X12" s="219"/>
      <c r="Y12" s="219"/>
      <c r="Z12" s="219"/>
      <c r="AA12" s="219"/>
      <c r="AB12" s="219"/>
      <c r="AC12" s="219"/>
      <c r="AD12" s="219"/>
      <c r="AE12" s="219"/>
      <c r="AF12" s="219"/>
      <c r="AG12" s="219"/>
      <c r="AH12" s="219"/>
      <c r="AI12" s="219"/>
      <c r="AJ12" s="219"/>
      <c r="AK12" s="219"/>
      <c r="AL12" s="219"/>
      <c r="AM12" s="219"/>
      <c r="AN12" s="219"/>
      <c r="AO12" s="219"/>
      <c r="AP12" s="219"/>
      <c r="AQ12" s="219"/>
      <c r="AR12" s="220"/>
      <c r="AT12" s="484" t="s">
        <v>37</v>
      </c>
      <c r="AU12" s="484"/>
      <c r="AV12" s="484"/>
      <c r="AW12" s="484"/>
      <c r="AX12" s="484"/>
      <c r="AY12" s="484"/>
      <c r="AZ12" s="484"/>
      <c r="BA12" s="484"/>
      <c r="BB12" s="484"/>
      <c r="BC12" s="484"/>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2"/>
      <c r="BZ12" s="662"/>
      <c r="CA12" s="662"/>
      <c r="CB12" s="662"/>
      <c r="CC12" s="662"/>
      <c r="CD12" s="662"/>
      <c r="CE12" s="662"/>
      <c r="CF12" s="662"/>
      <c r="CG12" s="662"/>
      <c r="CH12" s="662"/>
      <c r="CI12" s="662"/>
      <c r="CJ12" s="662"/>
      <c r="CK12" s="662"/>
      <c r="CL12" s="662"/>
      <c r="CM12" s="223"/>
      <c r="CN12" s="223"/>
      <c r="CO12" s="224"/>
    </row>
    <row r="13" spans="1:93" s="217" customFormat="1" ht="41.25" customHeight="1">
      <c r="A13" s="221"/>
      <c r="B13" s="221"/>
      <c r="C13" s="221"/>
      <c r="D13" s="221"/>
      <c r="E13" s="215"/>
      <c r="F13" s="215"/>
      <c r="G13" s="216"/>
      <c r="H13" s="216"/>
      <c r="T13" s="222"/>
      <c r="U13" s="222"/>
      <c r="V13" s="222"/>
      <c r="W13" s="222"/>
      <c r="X13" s="219"/>
      <c r="Y13" s="219"/>
      <c r="Z13" s="219"/>
      <c r="AA13" s="219"/>
      <c r="AB13" s="219"/>
      <c r="AC13" s="219"/>
      <c r="AD13" s="219"/>
      <c r="AE13" s="219"/>
      <c r="AF13" s="219"/>
      <c r="AG13" s="219"/>
      <c r="AH13" s="219"/>
      <c r="AI13" s="219"/>
      <c r="AJ13" s="219"/>
      <c r="AK13" s="219"/>
      <c r="AL13" s="219"/>
      <c r="AM13" s="219"/>
      <c r="AN13" s="219"/>
      <c r="AO13" s="219"/>
      <c r="AP13" s="219"/>
      <c r="AQ13" s="219"/>
      <c r="AR13" s="220"/>
      <c r="AT13" s="484"/>
      <c r="AU13" s="484"/>
      <c r="AV13" s="484"/>
      <c r="AW13" s="484"/>
      <c r="AX13" s="484"/>
      <c r="AY13" s="484"/>
      <c r="AZ13" s="484"/>
      <c r="BA13" s="484"/>
      <c r="BB13" s="484"/>
      <c r="BC13" s="484"/>
      <c r="BD13" s="663"/>
      <c r="BE13" s="663"/>
      <c r="BF13" s="663"/>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663"/>
      <c r="CG13" s="663"/>
      <c r="CH13" s="663"/>
      <c r="CI13" s="663"/>
      <c r="CJ13" s="663"/>
      <c r="CK13" s="663"/>
      <c r="CL13" s="663"/>
      <c r="CM13" s="223"/>
      <c r="CN13" s="223"/>
      <c r="CO13" s="224"/>
    </row>
    <row r="14" spans="1:93" s="217" customFormat="1" ht="15" customHeight="1">
      <c r="A14" s="221"/>
      <c r="B14" s="221"/>
      <c r="C14" s="221"/>
      <c r="D14" s="221"/>
      <c r="E14" s="215"/>
      <c r="F14" s="215"/>
      <c r="G14" s="216"/>
      <c r="H14" s="216"/>
      <c r="T14" s="222"/>
      <c r="U14" s="222"/>
      <c r="V14" s="222"/>
      <c r="W14" s="222"/>
      <c r="X14" s="219"/>
      <c r="Y14" s="219"/>
      <c r="Z14" s="219"/>
      <c r="AA14" s="219"/>
      <c r="AB14" s="219"/>
      <c r="AC14" s="219"/>
      <c r="AD14" s="219"/>
      <c r="AE14" s="219"/>
      <c r="AF14" s="219"/>
      <c r="AG14" s="219"/>
      <c r="AH14" s="219"/>
      <c r="AI14" s="219"/>
      <c r="AJ14" s="219"/>
      <c r="AK14" s="219"/>
      <c r="AL14" s="219"/>
      <c r="AM14" s="219"/>
      <c r="AN14" s="219"/>
      <c r="AO14" s="219"/>
      <c r="AP14" s="219"/>
      <c r="AQ14" s="219"/>
      <c r="AR14" s="220"/>
      <c r="AT14" s="488" t="s">
        <v>130</v>
      </c>
      <c r="AU14" s="488"/>
      <c r="AV14" s="488"/>
      <c r="AW14" s="488"/>
      <c r="AX14" s="488"/>
      <c r="AY14" s="488"/>
      <c r="AZ14" s="488"/>
      <c r="BA14" s="488"/>
      <c r="BB14" s="488"/>
      <c r="BC14" s="488"/>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9"/>
      <c r="CI14" s="489"/>
      <c r="CJ14" s="489"/>
      <c r="CK14" s="218"/>
      <c r="CL14" s="218"/>
      <c r="CM14" s="218"/>
      <c r="CN14" s="218"/>
    </row>
    <row r="15" spans="1:93" s="217" customFormat="1" ht="26.25" customHeight="1">
      <c r="A15" s="221"/>
      <c r="B15" s="221"/>
      <c r="C15" s="221"/>
      <c r="D15" s="221"/>
      <c r="E15" s="215"/>
      <c r="F15" s="215"/>
      <c r="G15" s="216"/>
      <c r="H15" s="216"/>
      <c r="T15" s="222"/>
      <c r="U15" s="222"/>
      <c r="V15" s="222"/>
      <c r="W15" s="222"/>
      <c r="X15" s="219"/>
      <c r="Y15" s="219"/>
      <c r="Z15" s="219"/>
      <c r="AA15" s="219"/>
      <c r="AB15" s="219"/>
      <c r="AC15" s="219"/>
      <c r="AD15" s="219"/>
      <c r="AE15" s="219"/>
      <c r="AF15" s="219"/>
      <c r="AG15" s="219"/>
      <c r="AH15" s="219"/>
      <c r="AI15" s="219"/>
      <c r="AJ15" s="219"/>
      <c r="AK15" s="219"/>
      <c r="AL15" s="219"/>
      <c r="AM15" s="219"/>
      <c r="AN15" s="219"/>
      <c r="AO15" s="219"/>
      <c r="AP15" s="219"/>
      <c r="AQ15" s="219"/>
      <c r="AR15" s="220"/>
      <c r="AT15" s="484" t="s">
        <v>292</v>
      </c>
      <c r="AU15" s="484"/>
      <c r="AV15" s="484"/>
      <c r="AW15" s="484"/>
      <c r="AX15" s="484"/>
      <c r="AY15" s="484"/>
      <c r="AZ15" s="484"/>
      <c r="BA15" s="484"/>
      <c r="BB15" s="484"/>
      <c r="BC15" s="484"/>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6"/>
      <c r="CL15" s="486"/>
      <c r="CM15" s="486"/>
      <c r="CN15" s="486"/>
      <c r="CO15" s="224"/>
    </row>
    <row r="16" spans="1:93" s="217" customFormat="1" ht="26.25" customHeight="1">
      <c r="A16" s="221"/>
      <c r="B16" s="221"/>
      <c r="C16" s="221"/>
      <c r="D16" s="221"/>
      <c r="E16" s="215"/>
      <c r="F16" s="215"/>
      <c r="G16" s="216"/>
      <c r="H16" s="216"/>
      <c r="T16" s="222"/>
      <c r="U16" s="222"/>
      <c r="V16" s="222"/>
      <c r="W16" s="222"/>
      <c r="X16" s="219"/>
      <c r="Y16" s="219"/>
      <c r="Z16" s="219"/>
      <c r="AA16" s="219"/>
      <c r="AB16" s="219"/>
      <c r="AC16" s="219"/>
      <c r="AD16" s="219"/>
      <c r="AE16" s="219"/>
      <c r="AF16" s="219"/>
      <c r="AG16" s="219"/>
      <c r="AH16" s="219"/>
      <c r="AI16" s="219"/>
      <c r="AJ16" s="219"/>
      <c r="AK16" s="219"/>
      <c r="AL16" s="219"/>
      <c r="AM16" s="219"/>
      <c r="AN16" s="219"/>
      <c r="AO16" s="219"/>
      <c r="AP16" s="219"/>
      <c r="AQ16" s="219"/>
      <c r="AR16" s="220"/>
      <c r="AT16" s="484" t="s">
        <v>38</v>
      </c>
      <c r="AU16" s="484"/>
      <c r="AV16" s="484"/>
      <c r="AW16" s="484"/>
      <c r="AX16" s="484"/>
      <c r="AY16" s="484"/>
      <c r="AZ16" s="484"/>
      <c r="BA16" s="484"/>
      <c r="BB16" s="484"/>
      <c r="BC16" s="484"/>
      <c r="BD16" s="490"/>
      <c r="BE16" s="490"/>
      <c r="BF16" s="490"/>
      <c r="BG16" s="490"/>
      <c r="BH16" s="491"/>
      <c r="BI16" s="491"/>
      <c r="BJ16" s="491"/>
      <c r="BK16" s="491"/>
      <c r="BL16" s="558" t="s">
        <v>9</v>
      </c>
      <c r="BM16" s="558"/>
      <c r="BN16" s="558"/>
      <c r="BO16" s="491"/>
      <c r="BP16" s="491"/>
      <c r="BQ16" s="491"/>
      <c r="BR16" s="491"/>
      <c r="BS16" s="558" t="s">
        <v>8</v>
      </c>
      <c r="BT16" s="558"/>
      <c r="BU16" s="558"/>
      <c r="BV16" s="491"/>
      <c r="BW16" s="491"/>
      <c r="BX16" s="491"/>
      <c r="BY16" s="491"/>
      <c r="BZ16" s="558" t="s">
        <v>7</v>
      </c>
      <c r="CA16" s="558"/>
      <c r="CB16" s="558"/>
      <c r="CK16" s="486"/>
      <c r="CL16" s="486"/>
      <c r="CM16" s="486"/>
      <c r="CN16" s="486"/>
      <c r="CO16" s="225"/>
    </row>
    <row r="17" spans="1:115" s="217" customFormat="1" ht="15" customHeight="1">
      <c r="A17" s="214"/>
      <c r="B17" s="214"/>
      <c r="C17" s="214"/>
      <c r="D17" s="214"/>
      <c r="E17" s="214"/>
      <c r="F17" s="214"/>
      <c r="G17" s="214"/>
      <c r="H17" s="214"/>
      <c r="I17" s="214"/>
      <c r="J17" s="214"/>
      <c r="T17" s="214"/>
      <c r="AD17" s="214"/>
      <c r="AE17" s="214"/>
      <c r="AF17" s="214"/>
      <c r="AG17" s="214"/>
      <c r="AH17" s="214"/>
      <c r="AI17" s="214"/>
      <c r="AJ17" s="214"/>
      <c r="AK17" s="214"/>
      <c r="AL17" s="214"/>
      <c r="AM17" s="214"/>
      <c r="AN17" s="214"/>
      <c r="AO17" s="214"/>
      <c r="AP17" s="214"/>
      <c r="AQ17" s="214"/>
      <c r="AR17" s="214"/>
      <c r="BH17" s="487" t="str">
        <f>IF(OR(BH16="",BO16="",BV16="",ISERROR(DATE(BH16,BO16,BV16))),"","（"&amp;TEXT(DATE(BH16,BO16,BV16),"ggge 年 m 月 d 日")&amp;"）")</f>
        <v/>
      </c>
      <c r="BI17" s="487"/>
      <c r="BJ17" s="487"/>
      <c r="BK17" s="487"/>
      <c r="BL17" s="487"/>
      <c r="BM17" s="487"/>
      <c r="BN17" s="487"/>
      <c r="BO17" s="487"/>
      <c r="BP17" s="487"/>
      <c r="BQ17" s="487"/>
      <c r="BR17" s="487"/>
      <c r="BS17" s="487"/>
      <c r="BT17" s="487"/>
      <c r="BU17" s="487"/>
      <c r="BV17" s="487"/>
      <c r="BW17" s="487"/>
      <c r="BX17" s="487"/>
      <c r="BY17" s="487"/>
      <c r="BZ17" s="487"/>
      <c r="CA17" s="487"/>
      <c r="CB17" s="487"/>
      <c r="CC17" s="311"/>
      <c r="CD17" s="311"/>
      <c r="CE17" s="311"/>
      <c r="CF17" s="311"/>
      <c r="CG17" s="311"/>
      <c r="CH17" s="311"/>
      <c r="CI17" s="311"/>
      <c r="CJ17" s="311"/>
    </row>
    <row r="18" spans="1:115" s="217" customFormat="1" ht="15" customHeight="1">
      <c r="A18" s="214"/>
      <c r="B18" s="214"/>
      <c r="C18" s="214"/>
      <c r="D18" s="214"/>
      <c r="E18" s="214"/>
      <c r="F18" s="214"/>
      <c r="G18" s="214"/>
      <c r="H18" s="214"/>
      <c r="I18" s="214"/>
      <c r="J18" s="214"/>
      <c r="T18" s="214"/>
      <c r="AD18" s="214"/>
      <c r="AE18" s="214"/>
      <c r="AF18" s="214"/>
      <c r="AG18" s="214"/>
      <c r="AH18" s="214"/>
      <c r="AI18" s="214"/>
      <c r="AJ18" s="214"/>
      <c r="AK18" s="214"/>
      <c r="AL18" s="214"/>
      <c r="AM18" s="214"/>
      <c r="AN18" s="214"/>
      <c r="AO18" s="214"/>
      <c r="AP18" s="214"/>
      <c r="AQ18" s="214"/>
      <c r="AR18" s="214"/>
      <c r="DK18" s="313"/>
    </row>
    <row r="19" spans="1:115" s="217" customFormat="1" ht="15" customHeight="1">
      <c r="A19" s="214"/>
      <c r="B19" s="214"/>
      <c r="C19" s="214"/>
      <c r="D19" s="214"/>
      <c r="E19" s="214"/>
      <c r="F19" s="214"/>
      <c r="G19" s="214"/>
      <c r="H19" s="214"/>
      <c r="I19" s="214"/>
      <c r="J19" s="214"/>
      <c r="T19" s="214"/>
      <c r="AD19" s="214"/>
      <c r="AE19" s="214"/>
      <c r="AF19" s="214"/>
      <c r="AG19" s="214"/>
      <c r="AH19" s="214"/>
      <c r="AI19" s="214"/>
      <c r="AJ19" s="214"/>
      <c r="AK19" s="214"/>
      <c r="AL19" s="214"/>
      <c r="AM19" s="214"/>
      <c r="AN19" s="214"/>
      <c r="AO19" s="214"/>
      <c r="AP19" s="214"/>
      <c r="AQ19" s="214"/>
      <c r="AR19" s="214"/>
    </row>
    <row r="20" spans="1:115" s="217" customFormat="1" ht="12" customHeight="1">
      <c r="A20" s="221"/>
      <c r="B20" s="221"/>
      <c r="C20" s="221"/>
      <c r="D20" s="221"/>
      <c r="E20" s="215"/>
      <c r="F20" s="215"/>
      <c r="G20" s="216"/>
      <c r="H20" s="216"/>
      <c r="T20" s="222"/>
      <c r="U20" s="222"/>
      <c r="V20" s="222"/>
      <c r="W20" s="222"/>
      <c r="X20" s="219"/>
      <c r="Y20" s="219"/>
      <c r="Z20" s="219"/>
      <c r="AA20" s="219"/>
      <c r="AB20" s="219"/>
      <c r="AC20" s="219"/>
      <c r="AD20" s="219"/>
      <c r="AE20" s="219"/>
      <c r="AF20" s="219"/>
      <c r="AG20" s="219"/>
      <c r="AH20" s="219"/>
      <c r="AI20" s="219"/>
      <c r="AJ20" s="219"/>
      <c r="AK20" s="219"/>
      <c r="AL20" s="219"/>
      <c r="AM20" s="219"/>
      <c r="AN20" s="219"/>
      <c r="AO20" s="219"/>
      <c r="AP20" s="219"/>
      <c r="AQ20" s="219"/>
      <c r="AR20" s="220"/>
      <c r="AT20" s="226"/>
      <c r="AU20" s="226"/>
      <c r="AV20" s="226"/>
      <c r="AW20" s="226"/>
      <c r="AX20" s="226"/>
      <c r="AY20" s="226"/>
      <c r="AZ20" s="226"/>
      <c r="BA20" s="226"/>
      <c r="BB20" s="226"/>
      <c r="BC20" s="226"/>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row>
    <row r="21" spans="1:115" s="217" customFormat="1" ht="21" customHeight="1">
      <c r="A21" s="221"/>
      <c r="B21" s="221"/>
      <c r="C21" s="221"/>
      <c r="D21" s="221"/>
      <c r="E21" s="215"/>
      <c r="F21" s="215"/>
      <c r="G21" s="216"/>
      <c r="H21" s="216"/>
      <c r="T21" s="218"/>
      <c r="U21" s="218"/>
      <c r="V21" s="218"/>
      <c r="W21" s="218"/>
      <c r="X21" s="219"/>
      <c r="Y21" s="219"/>
      <c r="Z21" s="219"/>
      <c r="AA21" s="219"/>
      <c r="AB21" s="219"/>
      <c r="AC21" s="219"/>
      <c r="AD21" s="219"/>
      <c r="AE21" s="219"/>
      <c r="AF21" s="219"/>
      <c r="AG21" s="219"/>
      <c r="AH21" s="219"/>
      <c r="AI21" s="219"/>
      <c r="AJ21" s="483" t="s">
        <v>40</v>
      </c>
      <c r="AK21" s="483"/>
      <c r="AL21" s="483"/>
      <c r="AM21" s="483"/>
      <c r="AN21" s="483"/>
      <c r="AO21" s="483"/>
      <c r="AP21" s="483"/>
      <c r="AQ21" s="483"/>
      <c r="AR21" s="483"/>
      <c r="AS21" s="219"/>
      <c r="AT21" s="484" t="s">
        <v>36</v>
      </c>
      <c r="AU21" s="484"/>
      <c r="AV21" s="484"/>
      <c r="AW21" s="484"/>
      <c r="AX21" s="484"/>
      <c r="AY21" s="484"/>
      <c r="AZ21" s="484"/>
      <c r="BA21" s="484"/>
      <c r="BB21" s="484"/>
      <c r="BC21" s="484"/>
      <c r="BD21" s="559"/>
      <c r="BE21" s="559"/>
      <c r="BF21" s="559"/>
      <c r="BG21" s="559"/>
      <c r="BH21" s="559"/>
      <c r="BI21" s="661" t="s">
        <v>57</v>
      </c>
      <c r="BJ21" s="661"/>
      <c r="BK21" s="559"/>
      <c r="BL21" s="559"/>
      <c r="BM21" s="559"/>
      <c r="BN21" s="559"/>
      <c r="BO21" s="559"/>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O21" s="224"/>
    </row>
    <row r="22" spans="1:115" s="217" customFormat="1" ht="41.25" customHeight="1">
      <c r="A22" s="214"/>
      <c r="B22" s="214"/>
      <c r="C22" s="214"/>
      <c r="D22" s="214"/>
      <c r="G22" s="216"/>
      <c r="H22" s="216"/>
      <c r="T22" s="221"/>
      <c r="U22" s="221"/>
      <c r="V22" s="221"/>
      <c r="W22" s="214"/>
      <c r="X22" s="219"/>
      <c r="Y22" s="219"/>
      <c r="Z22" s="219"/>
      <c r="AA22" s="219"/>
      <c r="AB22" s="219"/>
      <c r="AC22" s="219"/>
      <c r="AD22" s="219"/>
      <c r="AE22" s="219"/>
      <c r="AF22" s="219"/>
      <c r="AG22" s="219"/>
      <c r="AH22" s="219"/>
      <c r="AI22" s="219"/>
      <c r="AJ22" s="219"/>
      <c r="AK22" s="219"/>
      <c r="AL22" s="219"/>
      <c r="AM22" s="219"/>
      <c r="AN22" s="219"/>
      <c r="AO22" s="219"/>
      <c r="AP22" s="219"/>
      <c r="AQ22" s="219"/>
      <c r="AR22" s="220"/>
      <c r="AT22" s="669" t="s">
        <v>37</v>
      </c>
      <c r="AU22" s="669"/>
      <c r="AV22" s="669"/>
      <c r="AW22" s="669"/>
      <c r="AX22" s="669"/>
      <c r="AY22" s="669"/>
      <c r="AZ22" s="669"/>
      <c r="BA22" s="669"/>
      <c r="BB22" s="669"/>
      <c r="BC22" s="669"/>
      <c r="BD22" s="667"/>
      <c r="BE22" s="667"/>
      <c r="BF22" s="667"/>
      <c r="BG22" s="667"/>
      <c r="BH22" s="667"/>
      <c r="BI22" s="667"/>
      <c r="BJ22" s="667"/>
      <c r="BK22" s="667"/>
      <c r="BL22" s="667"/>
      <c r="BM22" s="667"/>
      <c r="BN22" s="667"/>
      <c r="BO22" s="667"/>
      <c r="BP22" s="667"/>
      <c r="BQ22" s="667"/>
      <c r="BR22" s="667"/>
      <c r="BS22" s="667"/>
      <c r="BT22" s="667"/>
      <c r="BU22" s="667"/>
      <c r="BV22" s="667"/>
      <c r="BW22" s="667"/>
      <c r="BX22" s="667"/>
      <c r="BY22" s="667"/>
      <c r="BZ22" s="667"/>
      <c r="CA22" s="667"/>
      <c r="CB22" s="667"/>
      <c r="CC22" s="667"/>
      <c r="CD22" s="667"/>
      <c r="CE22" s="667"/>
      <c r="CF22" s="667"/>
      <c r="CG22" s="667"/>
      <c r="CH22" s="667"/>
      <c r="CI22" s="667"/>
      <c r="CJ22" s="667"/>
      <c r="CK22" s="667"/>
      <c r="CL22" s="667"/>
    </row>
    <row r="23" spans="1:115" s="217" customFormat="1" ht="27.75" customHeight="1">
      <c r="A23" s="221"/>
      <c r="B23" s="221"/>
      <c r="C23" s="221"/>
      <c r="D23" s="221"/>
      <c r="E23" s="215"/>
      <c r="F23" s="215"/>
      <c r="G23" s="298"/>
      <c r="H23" s="298"/>
      <c r="T23" s="222"/>
      <c r="U23" s="222"/>
      <c r="V23" s="222"/>
      <c r="W23" s="222"/>
      <c r="X23" s="219"/>
      <c r="Y23" s="219"/>
      <c r="Z23" s="219"/>
      <c r="AA23" s="219"/>
      <c r="AB23" s="219"/>
      <c r="AC23" s="219"/>
      <c r="AD23" s="219"/>
      <c r="AE23" s="219"/>
      <c r="AF23" s="219"/>
      <c r="AG23" s="219"/>
      <c r="AH23" s="219"/>
      <c r="AI23" s="219"/>
      <c r="AJ23" s="219"/>
      <c r="AK23" s="219"/>
      <c r="AL23" s="219"/>
      <c r="AM23" s="219"/>
      <c r="AN23" s="219"/>
      <c r="AO23" s="219"/>
      <c r="AP23" s="219"/>
      <c r="AQ23" s="219"/>
      <c r="AR23" s="297"/>
      <c r="AT23" s="669"/>
      <c r="AU23" s="669"/>
      <c r="AV23" s="669"/>
      <c r="AW23" s="669"/>
      <c r="AX23" s="669"/>
      <c r="AY23" s="669"/>
      <c r="AZ23" s="669"/>
      <c r="BA23" s="669"/>
      <c r="BB23" s="669"/>
      <c r="BC23" s="669"/>
      <c r="BD23" s="668"/>
      <c r="BE23" s="668"/>
      <c r="BF23" s="668"/>
      <c r="BG23" s="668"/>
      <c r="BH23" s="668"/>
      <c r="BI23" s="668"/>
      <c r="BJ23" s="668"/>
      <c r="BK23" s="668"/>
      <c r="BL23" s="668"/>
      <c r="BM23" s="668"/>
      <c r="BN23" s="668"/>
      <c r="BO23" s="668"/>
      <c r="BP23" s="668"/>
      <c r="BQ23" s="668"/>
      <c r="BR23" s="668"/>
      <c r="BS23" s="668"/>
      <c r="BT23" s="668"/>
      <c r="BU23" s="668"/>
      <c r="BV23" s="668"/>
      <c r="BW23" s="668"/>
      <c r="BX23" s="668"/>
      <c r="BY23" s="668"/>
      <c r="BZ23" s="668"/>
      <c r="CA23" s="668"/>
      <c r="CB23" s="668"/>
      <c r="CC23" s="668"/>
      <c r="CD23" s="668"/>
      <c r="CE23" s="668"/>
      <c r="CF23" s="668"/>
      <c r="CG23" s="668"/>
      <c r="CH23" s="668"/>
      <c r="CI23" s="668"/>
      <c r="CJ23" s="668"/>
      <c r="CK23" s="668"/>
      <c r="CL23" s="668"/>
      <c r="CM23" s="223"/>
      <c r="CN23" s="223"/>
      <c r="CO23" s="224"/>
    </row>
    <row r="24" spans="1:115" s="217" customFormat="1" ht="26.25" customHeight="1">
      <c r="A24" s="221"/>
      <c r="B24" s="221"/>
      <c r="C24" s="221"/>
      <c r="D24" s="221"/>
      <c r="G24" s="216"/>
      <c r="H24" s="216"/>
      <c r="T24" s="221"/>
      <c r="U24" s="221"/>
      <c r="V24" s="221"/>
      <c r="W24" s="214"/>
      <c r="X24" s="219"/>
      <c r="Y24" s="219"/>
      <c r="Z24" s="219"/>
      <c r="AA24" s="219"/>
      <c r="AB24" s="219"/>
      <c r="AC24" s="219"/>
      <c r="AD24" s="219"/>
      <c r="AE24" s="219"/>
      <c r="AF24" s="219"/>
      <c r="AG24" s="219"/>
      <c r="AH24" s="219"/>
      <c r="AI24" s="219"/>
      <c r="AJ24" s="219"/>
      <c r="AK24" s="219"/>
      <c r="AL24" s="219"/>
      <c r="AM24" s="219"/>
      <c r="AN24" s="219"/>
      <c r="AO24" s="219"/>
      <c r="AP24" s="219"/>
      <c r="AQ24" s="219"/>
      <c r="AR24" s="220"/>
      <c r="AT24" s="484" t="s">
        <v>39</v>
      </c>
      <c r="AU24" s="484"/>
      <c r="AV24" s="484"/>
      <c r="AW24" s="484"/>
      <c r="AX24" s="484"/>
      <c r="AY24" s="484"/>
      <c r="AZ24" s="484"/>
      <c r="BA24" s="484"/>
      <c r="BB24" s="484"/>
      <c r="BC24" s="484"/>
      <c r="BD24" s="666"/>
      <c r="BE24" s="666"/>
      <c r="BF24" s="666"/>
      <c r="BG24" s="666"/>
      <c r="BH24" s="666"/>
      <c r="BI24" s="666"/>
      <c r="BJ24" s="666"/>
      <c r="BK24" s="666"/>
      <c r="BL24" s="666"/>
      <c r="BM24" s="666"/>
      <c r="BN24" s="666"/>
      <c r="BO24" s="666"/>
      <c r="BP24" s="666"/>
      <c r="BQ24" s="666"/>
      <c r="BR24" s="666"/>
      <c r="BS24" s="666"/>
      <c r="BT24" s="666"/>
      <c r="BU24" s="666"/>
      <c r="BV24" s="666"/>
      <c r="BW24" s="666"/>
      <c r="BX24" s="666"/>
      <c r="BY24" s="666"/>
      <c r="BZ24" s="666"/>
      <c r="CA24" s="666"/>
      <c r="CB24" s="666"/>
      <c r="CC24" s="666"/>
      <c r="CD24" s="666"/>
      <c r="CE24" s="666"/>
      <c r="CF24" s="666"/>
      <c r="CG24" s="666"/>
      <c r="CH24" s="666"/>
      <c r="CI24" s="666"/>
      <c r="CJ24" s="666"/>
      <c r="CK24" s="666"/>
      <c r="CL24" s="666"/>
    </row>
    <row r="25" spans="1:115" s="217" customFormat="1" ht="41.25" customHeight="1">
      <c r="A25" s="221"/>
      <c r="B25" s="221"/>
      <c r="C25" s="221"/>
      <c r="D25" s="221"/>
      <c r="G25" s="216"/>
      <c r="H25" s="216"/>
      <c r="T25" s="221"/>
      <c r="U25" s="221"/>
      <c r="V25" s="221"/>
      <c r="W25" s="214"/>
      <c r="X25" s="219"/>
      <c r="Y25" s="219"/>
      <c r="Z25" s="219"/>
      <c r="AA25" s="219"/>
      <c r="AB25" s="219"/>
      <c r="AC25" s="219"/>
      <c r="AD25" s="219"/>
      <c r="AE25" s="219"/>
      <c r="AF25" s="219"/>
      <c r="AG25" s="219"/>
      <c r="AH25" s="219"/>
      <c r="AI25" s="219"/>
      <c r="AJ25" s="219"/>
      <c r="AK25" s="219"/>
      <c r="AL25" s="219"/>
      <c r="AM25" s="219"/>
      <c r="AN25" s="219"/>
      <c r="AO25" s="219"/>
      <c r="AP25" s="219"/>
      <c r="AQ25" s="219"/>
      <c r="AR25" s="220"/>
      <c r="AT25" s="483" t="s">
        <v>202</v>
      </c>
      <c r="AU25" s="484"/>
      <c r="AV25" s="484"/>
      <c r="AW25" s="484"/>
      <c r="AX25" s="484"/>
      <c r="AY25" s="484"/>
      <c r="AZ25" s="484"/>
      <c r="BA25" s="484"/>
      <c r="BB25" s="484"/>
      <c r="BC25" s="484"/>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6"/>
      <c r="CL25" s="486"/>
      <c r="CM25" s="486"/>
      <c r="CN25" s="486"/>
      <c r="CO25" s="224"/>
    </row>
    <row r="26" spans="1:115" s="229" customFormat="1" ht="15" customHeight="1">
      <c r="A26" s="228"/>
      <c r="B26" s="228"/>
      <c r="C26" s="228"/>
      <c r="D26" s="228"/>
      <c r="G26" s="230"/>
      <c r="H26" s="230"/>
      <c r="T26" s="228"/>
      <c r="U26" s="228"/>
      <c r="V26" s="228"/>
      <c r="W26" s="231"/>
      <c r="X26" s="232"/>
      <c r="Y26" s="232"/>
      <c r="Z26" s="232"/>
      <c r="AA26" s="232"/>
      <c r="AB26" s="232"/>
      <c r="AC26" s="232"/>
      <c r="AD26" s="232"/>
      <c r="AE26" s="232"/>
      <c r="AF26" s="232"/>
      <c r="AG26" s="232"/>
      <c r="AH26" s="232"/>
      <c r="AI26" s="232"/>
      <c r="AJ26" s="232"/>
      <c r="AK26" s="232"/>
      <c r="AL26" s="232"/>
      <c r="AM26" s="232"/>
      <c r="AN26" s="232"/>
      <c r="AO26" s="232"/>
      <c r="AP26" s="232"/>
      <c r="AQ26" s="232"/>
      <c r="AR26" s="233"/>
      <c r="AT26" s="87"/>
      <c r="AU26" s="87"/>
      <c r="AV26" s="87"/>
      <c r="AW26" s="87"/>
      <c r="AX26" s="87"/>
      <c r="AY26" s="87"/>
      <c r="AZ26" s="87"/>
      <c r="BA26" s="87"/>
      <c r="BB26" s="87"/>
      <c r="BC26" s="87"/>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213"/>
      <c r="CN26" s="213"/>
    </row>
    <row r="27" spans="1:115" s="229" customFormat="1" ht="38.25" customHeight="1">
      <c r="X27" s="232"/>
      <c r="Y27" s="232"/>
      <c r="Z27" s="232"/>
      <c r="AA27" s="232"/>
      <c r="AB27" s="232"/>
      <c r="AN27" s="232"/>
      <c r="AO27" s="232"/>
      <c r="AP27" s="232"/>
      <c r="AQ27" s="232"/>
      <c r="AR27" s="233"/>
    </row>
    <row r="28" spans="1:115" s="229" customFormat="1" ht="24.75" customHeight="1">
      <c r="A28" s="664"/>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c r="BZ28" s="664"/>
      <c r="CA28" s="664"/>
      <c r="CB28" s="664"/>
      <c r="CC28" s="664"/>
      <c r="CD28" s="664"/>
      <c r="CE28" s="664"/>
      <c r="CF28" s="664"/>
      <c r="CG28" s="664"/>
      <c r="CH28" s="664"/>
      <c r="CI28" s="664"/>
      <c r="CJ28" s="664"/>
      <c r="CK28" s="664"/>
      <c r="CL28" s="664"/>
      <c r="CM28" s="664"/>
      <c r="CN28" s="664"/>
    </row>
    <row r="29" spans="1:115" s="229" customFormat="1" ht="24.75" customHeight="1">
      <c r="A29" s="665" t="s">
        <v>80</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65"/>
      <c r="AV29" s="665"/>
      <c r="AW29" s="665"/>
      <c r="AX29" s="665"/>
      <c r="AY29" s="665"/>
      <c r="AZ29" s="665"/>
      <c r="BA29" s="665"/>
      <c r="BB29" s="665"/>
      <c r="BC29" s="665"/>
      <c r="BD29" s="665"/>
      <c r="BE29" s="665"/>
      <c r="BF29" s="665"/>
      <c r="BG29" s="665"/>
      <c r="BH29" s="665"/>
      <c r="BI29" s="665"/>
      <c r="BJ29" s="665"/>
      <c r="BK29" s="665"/>
      <c r="BL29" s="665"/>
      <c r="BM29" s="665"/>
      <c r="BN29" s="665"/>
      <c r="BO29" s="665"/>
      <c r="BP29" s="665"/>
      <c r="BQ29" s="665"/>
      <c r="BR29" s="665"/>
      <c r="BS29" s="665"/>
      <c r="BT29" s="665"/>
      <c r="BU29" s="665"/>
      <c r="BV29" s="665"/>
      <c r="BW29" s="665"/>
      <c r="BX29" s="665"/>
      <c r="BY29" s="665"/>
      <c r="BZ29" s="665"/>
      <c r="CA29" s="665"/>
      <c r="CB29" s="665"/>
      <c r="CC29" s="665"/>
      <c r="CD29" s="665"/>
      <c r="CE29" s="665"/>
      <c r="CF29" s="665"/>
      <c r="CG29" s="665"/>
      <c r="CH29" s="665"/>
      <c r="CI29" s="665"/>
      <c r="CJ29" s="665"/>
      <c r="CK29" s="665"/>
      <c r="CL29" s="665"/>
      <c r="CM29" s="665"/>
      <c r="CN29" s="665"/>
    </row>
    <row r="30" spans="1:115" s="229" customFormat="1" ht="24.75" customHeight="1">
      <c r="A30" s="665" t="s">
        <v>232</v>
      </c>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c r="BE30" s="665"/>
      <c r="BF30" s="665"/>
      <c r="BG30" s="665"/>
      <c r="BH30" s="665"/>
      <c r="BI30" s="665"/>
      <c r="BJ30" s="665"/>
      <c r="BK30" s="665"/>
      <c r="BL30" s="665"/>
      <c r="BM30" s="665"/>
      <c r="BN30" s="665"/>
      <c r="BO30" s="665"/>
      <c r="BP30" s="665"/>
      <c r="BQ30" s="665"/>
      <c r="BR30" s="665"/>
      <c r="BS30" s="665"/>
      <c r="BT30" s="665"/>
      <c r="BU30" s="665"/>
      <c r="BV30" s="665"/>
      <c r="BW30" s="665"/>
      <c r="BX30" s="665"/>
      <c r="BY30" s="665"/>
      <c r="BZ30" s="665"/>
      <c r="CA30" s="665"/>
      <c r="CB30" s="665"/>
      <c r="CC30" s="665"/>
      <c r="CD30" s="665"/>
      <c r="CE30" s="665"/>
      <c r="CF30" s="665"/>
      <c r="CG30" s="665"/>
      <c r="CH30" s="665"/>
      <c r="CI30" s="665"/>
      <c r="CJ30" s="665"/>
      <c r="CK30" s="665"/>
      <c r="CL30" s="665"/>
      <c r="CM30" s="665"/>
      <c r="CN30" s="665"/>
    </row>
    <row r="31" spans="1:115" s="229" customFormat="1" ht="24.75" customHeight="1">
      <c r="A31" s="664" t="s">
        <v>41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664"/>
      <c r="CI31" s="664"/>
      <c r="CJ31" s="664"/>
      <c r="CK31" s="664"/>
      <c r="CL31" s="664"/>
      <c r="CM31" s="664"/>
      <c r="CN31" s="664"/>
    </row>
    <row r="32" spans="1:115" s="229" customFormat="1" ht="36" customHeight="1">
      <c r="A32" s="234"/>
      <c r="B32" s="234"/>
      <c r="C32" s="234"/>
      <c r="F32" s="74"/>
      <c r="G32" s="230"/>
      <c r="H32" s="230"/>
      <c r="I32" s="74"/>
      <c r="J32" s="74"/>
    </row>
    <row r="33" spans="1:92" s="229" customFormat="1" ht="29.25" customHeight="1">
      <c r="A33" s="492" t="s">
        <v>250</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c r="BX33" s="492"/>
      <c r="BY33" s="492"/>
      <c r="BZ33" s="492"/>
      <c r="CA33" s="492"/>
      <c r="CB33" s="492"/>
      <c r="CC33" s="492"/>
      <c r="CD33" s="492"/>
      <c r="CE33" s="492"/>
      <c r="CF33" s="492"/>
      <c r="CG33" s="492"/>
      <c r="CH33" s="492"/>
      <c r="CI33" s="492"/>
      <c r="CJ33" s="492"/>
      <c r="CK33" s="492"/>
      <c r="CL33" s="492"/>
      <c r="CM33" s="492"/>
      <c r="CN33" s="492"/>
    </row>
    <row r="34" spans="1:92" s="229" customFormat="1" ht="29.25" customHeight="1">
      <c r="A34" s="492"/>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c r="BX34" s="492"/>
      <c r="BY34" s="492"/>
      <c r="BZ34" s="492"/>
      <c r="CA34" s="492"/>
      <c r="CB34" s="492"/>
      <c r="CC34" s="492"/>
      <c r="CD34" s="492"/>
      <c r="CE34" s="492"/>
      <c r="CF34" s="492"/>
      <c r="CG34" s="492"/>
      <c r="CH34" s="492"/>
      <c r="CI34" s="492"/>
      <c r="CJ34" s="492"/>
      <c r="CK34" s="492"/>
      <c r="CL34" s="492"/>
      <c r="CM34" s="492"/>
      <c r="CN34" s="492"/>
    </row>
    <row r="35" spans="1:92" s="217" customFormat="1" ht="29.25" customHeight="1">
      <c r="A35" s="492"/>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c r="BV35" s="492"/>
      <c r="BW35" s="492"/>
      <c r="BX35" s="492"/>
      <c r="BY35" s="492"/>
      <c r="BZ35" s="492"/>
      <c r="CA35" s="492"/>
      <c r="CB35" s="492"/>
      <c r="CC35" s="492"/>
      <c r="CD35" s="492"/>
      <c r="CE35" s="492"/>
      <c r="CF35" s="492"/>
      <c r="CG35" s="492"/>
      <c r="CH35" s="492"/>
      <c r="CI35" s="492"/>
      <c r="CJ35" s="492"/>
      <c r="CK35" s="492"/>
      <c r="CL35" s="492"/>
      <c r="CM35" s="492"/>
      <c r="CN35" s="492"/>
    </row>
    <row r="36" spans="1:92" s="217" customFormat="1" ht="29.25" customHeight="1">
      <c r="A36" s="492"/>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c r="BV36" s="492"/>
      <c r="BW36" s="492"/>
      <c r="BX36" s="492"/>
      <c r="BY36" s="492"/>
      <c r="BZ36" s="492"/>
      <c r="CA36" s="492"/>
      <c r="CB36" s="492"/>
      <c r="CC36" s="492"/>
      <c r="CD36" s="492"/>
      <c r="CE36" s="492"/>
      <c r="CF36" s="492"/>
      <c r="CG36" s="492"/>
      <c r="CH36" s="492"/>
      <c r="CI36" s="492"/>
      <c r="CJ36" s="492"/>
      <c r="CK36" s="492"/>
      <c r="CL36" s="492"/>
      <c r="CM36" s="492"/>
      <c r="CN36" s="492"/>
    </row>
    <row r="37" spans="1:92" s="217" customFormat="1" ht="29.25" customHeight="1">
      <c r="A37" s="492"/>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2"/>
      <c r="BR37" s="492"/>
      <c r="BS37" s="492"/>
      <c r="BT37" s="492"/>
      <c r="BU37" s="492"/>
      <c r="BV37" s="492"/>
      <c r="BW37" s="492"/>
      <c r="BX37" s="492"/>
      <c r="BY37" s="492"/>
      <c r="BZ37" s="492"/>
      <c r="CA37" s="492"/>
      <c r="CB37" s="492"/>
      <c r="CC37" s="492"/>
      <c r="CD37" s="492"/>
      <c r="CE37" s="492"/>
      <c r="CF37" s="492"/>
      <c r="CG37" s="492"/>
      <c r="CH37" s="492"/>
      <c r="CI37" s="492"/>
      <c r="CJ37" s="492"/>
      <c r="CK37" s="492"/>
      <c r="CL37" s="492"/>
      <c r="CM37" s="492"/>
      <c r="CN37" s="492"/>
    </row>
    <row r="38" spans="1:92" s="217" customFormat="1" ht="29.25" customHeight="1">
      <c r="A38" s="492"/>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2"/>
      <c r="BX38" s="492"/>
      <c r="BY38" s="492"/>
      <c r="BZ38" s="492"/>
      <c r="CA38" s="492"/>
      <c r="CB38" s="492"/>
      <c r="CC38" s="492"/>
      <c r="CD38" s="492"/>
      <c r="CE38" s="492"/>
      <c r="CF38" s="492"/>
      <c r="CG38" s="492"/>
      <c r="CH38" s="492"/>
      <c r="CI38" s="492"/>
      <c r="CJ38" s="492"/>
      <c r="CK38" s="492"/>
      <c r="CL38" s="492"/>
      <c r="CM38" s="492"/>
      <c r="CN38" s="492"/>
    </row>
    <row r="39" spans="1:92" s="217" customFormat="1" ht="29.25" customHeight="1">
      <c r="A39" s="492"/>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492"/>
      <c r="AZ39" s="492"/>
      <c r="BA39" s="492"/>
      <c r="BB39" s="492"/>
      <c r="BC39" s="492"/>
      <c r="BD39" s="492"/>
      <c r="BE39" s="492"/>
      <c r="BF39" s="492"/>
      <c r="BG39" s="492"/>
      <c r="BH39" s="492"/>
      <c r="BI39" s="492"/>
      <c r="BJ39" s="492"/>
      <c r="BK39" s="492"/>
      <c r="BL39" s="492"/>
      <c r="BM39" s="492"/>
      <c r="BN39" s="492"/>
      <c r="BO39" s="492"/>
      <c r="BP39" s="492"/>
      <c r="BQ39" s="492"/>
      <c r="BR39" s="492"/>
      <c r="BS39" s="492"/>
      <c r="BT39" s="492"/>
      <c r="BU39" s="492"/>
      <c r="BV39" s="492"/>
      <c r="BW39" s="492"/>
      <c r="BX39" s="492"/>
      <c r="BY39" s="492"/>
      <c r="BZ39" s="492"/>
      <c r="CA39" s="492"/>
      <c r="CB39" s="492"/>
      <c r="CC39" s="492"/>
      <c r="CD39" s="492"/>
      <c r="CE39" s="492"/>
      <c r="CF39" s="492"/>
      <c r="CG39" s="492"/>
      <c r="CH39" s="492"/>
      <c r="CI39" s="492"/>
      <c r="CJ39" s="492"/>
      <c r="CK39" s="492"/>
      <c r="CL39" s="492"/>
      <c r="CM39" s="492"/>
      <c r="CN39" s="492"/>
    </row>
    <row r="40" spans="1:92" s="88" customFormat="1" ht="27.75" customHeight="1">
      <c r="A40" s="123"/>
      <c r="B40" s="123"/>
      <c r="C40" s="123"/>
      <c r="D40" s="123"/>
      <c r="E40" s="123"/>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25"/>
      <c r="AU45" s="125"/>
      <c r="AV45" s="125"/>
      <c r="AW45" s="125"/>
      <c r="AX45" s="125"/>
      <c r="AY45" s="125"/>
      <c r="AZ45" s="125"/>
      <c r="BA45" s="125"/>
      <c r="BB45" s="125"/>
      <c r="BC45" s="125"/>
      <c r="BD45" s="124"/>
      <c r="BE45" s="124"/>
      <c r="BF45" s="124"/>
      <c r="BG45" s="124"/>
      <c r="BH45" s="124"/>
      <c r="BI45" s="124"/>
      <c r="BJ45" s="124"/>
      <c r="BK45" s="124"/>
      <c r="BL45" s="124"/>
      <c r="BM45" s="124"/>
      <c r="BN45" s="124"/>
      <c r="BO45" s="124"/>
      <c r="BP45" s="124"/>
      <c r="BQ45" s="124"/>
      <c r="BR45" s="124"/>
      <c r="BS45" s="125"/>
      <c r="BT45" s="125"/>
      <c r="BU45" s="124"/>
      <c r="BV45" s="124"/>
      <c r="BW45" s="124"/>
      <c r="BX45" s="314">
        <f>$BY$2</f>
        <v>0</v>
      </c>
      <c r="BY45" s="560" t="str">
        <f>$CA$2&amp;""</f>
        <v/>
      </c>
      <c r="BZ45" s="560"/>
      <c r="CA45" s="560"/>
      <c r="CB45" s="560"/>
      <c r="CC45" s="560"/>
      <c r="CD45" s="560"/>
      <c r="CE45" s="560"/>
      <c r="CF45" s="560"/>
      <c r="CG45" s="560"/>
      <c r="CH45" s="560"/>
      <c r="CI45" s="560"/>
      <c r="CJ45" s="560"/>
      <c r="CK45" s="560"/>
      <c r="CL45" s="560"/>
      <c r="CM45" s="124"/>
      <c r="CN45" s="124"/>
    </row>
    <row r="46" spans="1:92" s="217" customFormat="1" ht="17.2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314">
        <f>$BZ$3</f>
        <v>0</v>
      </c>
      <c r="BY46" s="560" t="str">
        <f>$CA$3&amp;""</f>
        <v/>
      </c>
      <c r="BZ46" s="560"/>
      <c r="CA46" s="560"/>
      <c r="CB46" s="560"/>
      <c r="CC46" s="560"/>
      <c r="CD46" s="560"/>
      <c r="CE46" s="560"/>
      <c r="CF46" s="560"/>
      <c r="CG46" s="560"/>
      <c r="CH46" s="560"/>
      <c r="CI46" s="560"/>
      <c r="CJ46" s="560"/>
      <c r="CK46" s="560"/>
      <c r="CL46" s="560"/>
      <c r="CM46" s="239"/>
      <c r="CN46" s="239"/>
    </row>
    <row r="47" spans="1:92" s="217" customFormat="1" ht="18" customHeight="1">
      <c r="A47" s="660" t="s">
        <v>167</v>
      </c>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660"/>
      <c r="AZ47" s="660"/>
      <c r="BA47" s="660"/>
      <c r="BB47" s="660"/>
      <c r="BC47" s="660"/>
      <c r="BD47" s="660"/>
      <c r="BE47" s="660"/>
      <c r="BF47" s="660"/>
      <c r="BG47" s="660"/>
      <c r="BH47" s="660"/>
      <c r="BI47" s="660"/>
      <c r="BJ47" s="660"/>
      <c r="BK47" s="660"/>
      <c r="BL47" s="660"/>
      <c r="BM47" s="660"/>
      <c r="BN47" s="660"/>
      <c r="BO47" s="660"/>
      <c r="BP47" s="660"/>
      <c r="BQ47" s="660"/>
      <c r="BR47" s="660"/>
      <c r="BS47" s="660"/>
      <c r="BT47" s="660"/>
      <c r="BU47" s="660"/>
      <c r="BV47" s="660"/>
      <c r="BW47" s="660"/>
      <c r="BX47" s="660"/>
      <c r="BY47" s="660"/>
      <c r="BZ47" s="660"/>
      <c r="CA47" s="660"/>
      <c r="CB47" s="660"/>
      <c r="CC47" s="660"/>
      <c r="CD47" s="660"/>
      <c r="CE47" s="660"/>
      <c r="CF47" s="660"/>
      <c r="CG47" s="660"/>
      <c r="CH47" s="660"/>
      <c r="CI47" s="660"/>
      <c r="CJ47" s="660"/>
      <c r="CK47" s="660"/>
      <c r="CL47" s="660"/>
      <c r="CM47" s="660"/>
      <c r="CN47" s="660"/>
    </row>
    <row r="48" spans="1:92" s="217" customFormat="1" ht="18" customHeight="1">
      <c r="C48" s="220"/>
      <c r="D48" s="220"/>
      <c r="E48" s="240"/>
      <c r="F48" s="240"/>
      <c r="G48" s="241"/>
      <c r="H48" s="241"/>
      <c r="I48" s="220"/>
      <c r="J48" s="242"/>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4"/>
    </row>
    <row r="49" spans="1:93" s="217" customFormat="1" ht="23.25" customHeight="1">
      <c r="A49" s="566" t="s">
        <v>204</v>
      </c>
      <c r="B49" s="566"/>
      <c r="C49" s="566"/>
      <c r="D49" s="566"/>
      <c r="E49" s="566"/>
      <c r="F49" s="566"/>
      <c r="G49" s="566"/>
      <c r="H49" s="566"/>
      <c r="I49" s="566"/>
      <c r="J49" s="566"/>
      <c r="K49" s="566"/>
      <c r="L49" s="567"/>
      <c r="M49" s="567"/>
      <c r="N49" s="567"/>
      <c r="O49" s="567"/>
      <c r="P49" s="567"/>
      <c r="Q49" s="567"/>
      <c r="R49" s="567"/>
      <c r="S49" s="567"/>
      <c r="T49" s="567"/>
      <c r="U49" s="567"/>
      <c r="V49" s="567"/>
      <c r="W49" s="567"/>
      <c r="X49" s="567"/>
      <c r="Y49" s="245"/>
      <c r="Z49" s="245"/>
      <c r="AA49" s="245"/>
      <c r="AB49" s="245"/>
      <c r="AC49" s="215"/>
      <c r="AD49" s="215"/>
      <c r="AE49" s="215"/>
      <c r="AF49" s="215"/>
      <c r="AG49" s="215"/>
      <c r="AH49" s="245"/>
      <c r="AI49" s="245"/>
      <c r="AJ49" s="245"/>
      <c r="AK49" s="245"/>
      <c r="AL49" s="215"/>
      <c r="AM49" s="215"/>
      <c r="AN49" s="215"/>
      <c r="AO49" s="215"/>
      <c r="AP49" s="215"/>
      <c r="AQ49" s="245"/>
      <c r="AR49" s="245"/>
      <c r="AS49" s="245"/>
      <c r="AT49" s="245"/>
      <c r="AV49" s="246"/>
      <c r="AW49" s="246"/>
      <c r="AX49" s="246"/>
      <c r="AY49" s="246"/>
      <c r="AZ49" s="246"/>
      <c r="BA49" s="246"/>
      <c r="BB49" s="246"/>
      <c r="BC49" s="246"/>
      <c r="BD49" s="246"/>
      <c r="BE49" s="246"/>
      <c r="BF49" s="246"/>
      <c r="BG49" s="246"/>
      <c r="BH49" s="247"/>
      <c r="BM49" s="247"/>
      <c r="BN49" s="247"/>
      <c r="BO49" s="247"/>
      <c r="BP49" s="247"/>
      <c r="BQ49" s="247"/>
      <c r="BV49" s="247"/>
      <c r="BW49" s="247"/>
      <c r="BX49" s="247"/>
      <c r="BY49" s="247"/>
      <c r="BZ49" s="247"/>
      <c r="CE49" s="247"/>
      <c r="CF49" s="247"/>
      <c r="CG49" s="247"/>
      <c r="CH49" s="247"/>
      <c r="CI49" s="247"/>
      <c r="CN49" s="247"/>
    </row>
    <row r="50" spans="1:93" s="217" customFormat="1" ht="33" customHeight="1">
      <c r="A50" s="504" t="s">
        <v>205</v>
      </c>
      <c r="B50" s="505"/>
      <c r="C50" s="505"/>
      <c r="D50" s="505"/>
      <c r="E50" s="505"/>
      <c r="F50" s="505"/>
      <c r="G50" s="505"/>
      <c r="H50" s="505"/>
      <c r="I50" s="505"/>
      <c r="J50" s="505"/>
      <c r="K50" s="506"/>
      <c r="L50" s="568" t="str">
        <f>IF(BD15="","",BD15)</f>
        <v/>
      </c>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248"/>
      <c r="AT50" s="249"/>
      <c r="AU50" s="249"/>
      <c r="AV50" s="249"/>
      <c r="AW50" s="249"/>
      <c r="AX50" s="249"/>
      <c r="AY50" s="249"/>
      <c r="AZ50" s="249"/>
      <c r="BA50" s="249"/>
      <c r="BB50" s="249"/>
      <c r="BC50" s="250" t="s">
        <v>206</v>
      </c>
      <c r="BD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row>
    <row r="51" spans="1:93" s="225" customFormat="1" ht="33" customHeight="1">
      <c r="A51" s="504" t="s">
        <v>44</v>
      </c>
      <c r="B51" s="505"/>
      <c r="C51" s="505"/>
      <c r="D51" s="505"/>
      <c r="E51" s="505"/>
      <c r="F51" s="505"/>
      <c r="G51" s="505"/>
      <c r="H51" s="505"/>
      <c r="I51" s="505"/>
      <c r="J51" s="505"/>
      <c r="K51" s="506"/>
      <c r="L51" s="545" t="s">
        <v>56</v>
      </c>
      <c r="M51" s="535"/>
      <c r="N51" s="536"/>
      <c r="O51" s="536"/>
      <c r="P51" s="536"/>
      <c r="Q51" s="536"/>
      <c r="R51" s="536"/>
      <c r="S51" s="536"/>
      <c r="T51" s="536"/>
      <c r="U51" s="536"/>
      <c r="V51" s="536"/>
      <c r="W51" s="535" t="s">
        <v>134</v>
      </c>
      <c r="X51" s="535"/>
      <c r="Y51" s="536"/>
      <c r="Z51" s="536"/>
      <c r="AA51" s="536"/>
      <c r="AB51" s="536"/>
      <c r="AC51" s="536"/>
      <c r="AD51" s="536"/>
      <c r="AE51" s="536"/>
      <c r="AF51" s="536"/>
      <c r="AG51" s="536"/>
      <c r="AH51" s="535" t="s">
        <v>135</v>
      </c>
      <c r="AI51" s="535"/>
      <c r="AJ51" s="536"/>
      <c r="AK51" s="536"/>
      <c r="AL51" s="536"/>
      <c r="AM51" s="536"/>
      <c r="AN51" s="536"/>
      <c r="AO51" s="536"/>
      <c r="AP51" s="536"/>
      <c r="AQ51" s="536"/>
      <c r="AR51" s="537"/>
      <c r="AS51" s="577" t="s">
        <v>136</v>
      </c>
      <c r="AT51" s="578"/>
      <c r="AU51" s="578"/>
      <c r="AV51" s="578"/>
      <c r="AW51" s="578"/>
      <c r="AX51" s="578"/>
      <c r="AY51" s="578"/>
      <c r="AZ51" s="578"/>
      <c r="BA51" s="578"/>
      <c r="BB51" s="578"/>
      <c r="BC51" s="579"/>
      <c r="BD51" s="580"/>
      <c r="BE51" s="581"/>
      <c r="BF51" s="581"/>
      <c r="BG51" s="581"/>
      <c r="BH51" s="581"/>
      <c r="BI51" s="581"/>
      <c r="BJ51" s="581"/>
      <c r="BK51" s="581"/>
      <c r="BL51" s="581"/>
      <c r="BM51" s="581"/>
      <c r="BN51" s="581"/>
      <c r="BO51" s="581"/>
      <c r="BP51" s="581"/>
      <c r="BQ51" s="581"/>
      <c r="BR51" s="581"/>
      <c r="BS51" s="582" t="s">
        <v>137</v>
      </c>
      <c r="BT51" s="582"/>
      <c r="BU51" s="581"/>
      <c r="BV51" s="581"/>
      <c r="BW51" s="581"/>
      <c r="BX51" s="581"/>
      <c r="BY51" s="581"/>
      <c r="BZ51" s="581"/>
      <c r="CA51" s="581"/>
      <c r="CB51" s="581"/>
      <c r="CC51" s="581"/>
      <c r="CD51" s="581"/>
      <c r="CE51" s="581"/>
      <c r="CF51" s="581"/>
      <c r="CG51" s="581"/>
      <c r="CH51" s="581"/>
      <c r="CI51" s="581"/>
      <c r="CJ51" s="581"/>
      <c r="CK51" s="581"/>
      <c r="CL51" s="581"/>
      <c r="CM51" s="581"/>
      <c r="CN51" s="588"/>
      <c r="CO51" s="224"/>
    </row>
    <row r="52" spans="1:93" s="217" customFormat="1" ht="33" customHeight="1">
      <c r="A52" s="543" t="s">
        <v>45</v>
      </c>
      <c r="B52" s="544"/>
      <c r="C52" s="505"/>
      <c r="D52" s="505"/>
      <c r="E52" s="505"/>
      <c r="F52" s="505"/>
      <c r="G52" s="505"/>
      <c r="H52" s="505"/>
      <c r="I52" s="505"/>
      <c r="J52" s="505"/>
      <c r="K52" s="506"/>
      <c r="L52" s="545" t="s">
        <v>56</v>
      </c>
      <c r="M52" s="535"/>
      <c r="N52" s="536"/>
      <c r="O52" s="536"/>
      <c r="P52" s="536"/>
      <c r="Q52" s="536"/>
      <c r="R52" s="536"/>
      <c r="S52" s="536"/>
      <c r="T52" s="536"/>
      <c r="U52" s="536"/>
      <c r="V52" s="536"/>
      <c r="W52" s="535" t="s">
        <v>134</v>
      </c>
      <c r="X52" s="535"/>
      <c r="Y52" s="536"/>
      <c r="Z52" s="536"/>
      <c r="AA52" s="536"/>
      <c r="AB52" s="536"/>
      <c r="AC52" s="536"/>
      <c r="AD52" s="536"/>
      <c r="AE52" s="536"/>
      <c r="AF52" s="536"/>
      <c r="AG52" s="536"/>
      <c r="AH52" s="535" t="s">
        <v>135</v>
      </c>
      <c r="AI52" s="535"/>
      <c r="AJ52" s="536"/>
      <c r="AK52" s="536"/>
      <c r="AL52" s="536"/>
      <c r="AM52" s="536"/>
      <c r="AN52" s="536"/>
      <c r="AO52" s="536"/>
      <c r="AP52" s="536"/>
      <c r="AQ52" s="536"/>
      <c r="AR52" s="537"/>
      <c r="AS52" s="511" t="s">
        <v>46</v>
      </c>
      <c r="AT52" s="512"/>
      <c r="AU52" s="512"/>
      <c r="AV52" s="512"/>
      <c r="AW52" s="512"/>
      <c r="AX52" s="512"/>
      <c r="AY52" s="512"/>
      <c r="AZ52" s="512"/>
      <c r="BA52" s="512"/>
      <c r="BB52" s="512"/>
      <c r="BC52" s="534"/>
      <c r="BD52" s="545" t="s">
        <v>56</v>
      </c>
      <c r="BE52" s="535"/>
      <c r="BF52" s="537"/>
      <c r="BG52" s="589"/>
      <c r="BH52" s="589"/>
      <c r="BI52" s="589"/>
      <c r="BJ52" s="589"/>
      <c r="BK52" s="589"/>
      <c r="BL52" s="589"/>
      <c r="BM52" s="589"/>
      <c r="BN52" s="590"/>
      <c r="BO52" s="591" t="s">
        <v>138</v>
      </c>
      <c r="BP52" s="591"/>
      <c r="BQ52" s="537"/>
      <c r="BR52" s="589"/>
      <c r="BS52" s="589"/>
      <c r="BT52" s="589"/>
      <c r="BU52" s="589"/>
      <c r="BV52" s="589"/>
      <c r="BW52" s="589"/>
      <c r="BX52" s="589"/>
      <c r="BY52" s="589"/>
      <c r="BZ52" s="590"/>
      <c r="CA52" s="535" t="s">
        <v>135</v>
      </c>
      <c r="CB52" s="535"/>
      <c r="CC52" s="537"/>
      <c r="CD52" s="589"/>
      <c r="CE52" s="589"/>
      <c r="CF52" s="589"/>
      <c r="CG52" s="589"/>
      <c r="CH52" s="589"/>
      <c r="CI52" s="589"/>
      <c r="CJ52" s="589"/>
      <c r="CK52" s="589"/>
      <c r="CL52" s="589"/>
      <c r="CM52" s="589"/>
      <c r="CN52" s="589"/>
    </row>
    <row r="53" spans="1:93" s="217" customFormat="1" ht="22.5" customHeight="1">
      <c r="A53" s="251"/>
      <c r="B53" s="251"/>
      <c r="C53" s="252"/>
      <c r="D53" s="252"/>
      <c r="E53" s="252"/>
      <c r="F53" s="252"/>
      <c r="G53" s="252"/>
      <c r="H53" s="252"/>
      <c r="I53" s="252"/>
      <c r="J53" s="252"/>
      <c r="K53" s="252"/>
      <c r="L53" s="253"/>
      <c r="M53" s="253"/>
      <c r="N53" s="254"/>
      <c r="O53" s="254"/>
      <c r="P53" s="254"/>
      <c r="Q53" s="254"/>
      <c r="R53" s="254"/>
      <c r="S53" s="254"/>
      <c r="T53" s="254"/>
      <c r="U53" s="254"/>
      <c r="V53" s="254"/>
      <c r="W53" s="253"/>
      <c r="X53" s="253"/>
      <c r="Y53" s="254"/>
      <c r="Z53" s="254"/>
      <c r="AA53" s="254"/>
      <c r="AB53" s="254"/>
      <c r="AC53" s="254"/>
      <c r="AD53" s="254"/>
      <c r="AE53" s="254"/>
      <c r="AF53" s="254"/>
      <c r="AG53" s="254"/>
      <c r="AH53" s="253"/>
      <c r="AI53" s="253"/>
      <c r="AJ53" s="254"/>
      <c r="AK53" s="254"/>
      <c r="AL53" s="254"/>
      <c r="AM53" s="254"/>
      <c r="AN53" s="254"/>
      <c r="AO53" s="254"/>
      <c r="AP53" s="254"/>
      <c r="AQ53" s="254"/>
      <c r="AR53" s="254"/>
      <c r="AS53" s="252"/>
      <c r="AT53" s="252"/>
      <c r="AU53" s="252"/>
      <c r="AV53" s="252"/>
      <c r="AW53" s="252"/>
      <c r="AX53" s="252"/>
      <c r="AY53" s="252"/>
      <c r="AZ53" s="252"/>
      <c r="BA53" s="252"/>
      <c r="BB53" s="252"/>
      <c r="BC53" s="252"/>
      <c r="BD53" s="255"/>
      <c r="BE53" s="253"/>
      <c r="BF53" s="253"/>
      <c r="BG53" s="254"/>
      <c r="BH53" s="254"/>
      <c r="BI53" s="254"/>
      <c r="BJ53" s="254"/>
      <c r="BK53" s="254"/>
      <c r="BL53" s="254"/>
      <c r="BM53" s="254"/>
      <c r="BN53" s="254"/>
      <c r="BO53" s="254"/>
      <c r="BP53" s="253"/>
      <c r="BQ53" s="253"/>
      <c r="BR53" s="254"/>
      <c r="BS53" s="254"/>
      <c r="BT53" s="254"/>
      <c r="BU53" s="254"/>
      <c r="BV53" s="254"/>
      <c r="BW53" s="254"/>
      <c r="BX53" s="254"/>
      <c r="BY53" s="254"/>
      <c r="BZ53" s="254"/>
      <c r="CA53" s="254"/>
      <c r="CB53" s="253"/>
      <c r="CC53" s="253"/>
      <c r="CD53" s="254"/>
      <c r="CE53" s="254"/>
      <c r="CF53" s="254"/>
      <c r="CG53" s="254"/>
      <c r="CH53" s="254"/>
      <c r="CI53" s="254"/>
      <c r="CJ53" s="254"/>
      <c r="CK53" s="254"/>
      <c r="CL53" s="254"/>
      <c r="CM53" s="254"/>
      <c r="CN53" s="254"/>
    </row>
    <row r="54" spans="1:93" s="217" customFormat="1" ht="22.5" customHeight="1">
      <c r="A54" s="251"/>
      <c r="B54" s="251"/>
      <c r="C54" s="252"/>
      <c r="D54" s="252"/>
      <c r="E54" s="252"/>
      <c r="F54" s="252"/>
      <c r="G54" s="252"/>
      <c r="H54" s="252"/>
      <c r="I54" s="252"/>
      <c r="J54" s="252"/>
      <c r="K54" s="252"/>
      <c r="L54" s="253"/>
      <c r="M54" s="253"/>
      <c r="N54" s="254"/>
      <c r="O54" s="254"/>
      <c r="P54" s="254"/>
      <c r="Q54" s="254"/>
      <c r="R54" s="254"/>
      <c r="S54" s="254"/>
      <c r="T54" s="254"/>
      <c r="U54" s="254"/>
      <c r="V54" s="254"/>
      <c r="W54" s="253"/>
      <c r="X54" s="253"/>
      <c r="Y54" s="254"/>
      <c r="Z54" s="254"/>
      <c r="AA54" s="254"/>
      <c r="AB54" s="254"/>
      <c r="AC54" s="254"/>
      <c r="AD54" s="254"/>
      <c r="AE54" s="254"/>
      <c r="AF54" s="254"/>
      <c r="AG54" s="254"/>
      <c r="AH54" s="253"/>
      <c r="AI54" s="253"/>
      <c r="AJ54" s="254"/>
      <c r="AK54" s="254"/>
      <c r="AL54" s="254"/>
      <c r="AM54" s="254"/>
      <c r="AN54" s="254"/>
      <c r="AO54" s="254"/>
      <c r="AP54" s="254"/>
      <c r="AQ54" s="254"/>
      <c r="AR54" s="254"/>
      <c r="AS54" s="252"/>
      <c r="AT54" s="252"/>
      <c r="AU54" s="252"/>
      <c r="AV54" s="252"/>
      <c r="AW54" s="252"/>
      <c r="AX54" s="252"/>
      <c r="AY54" s="252"/>
      <c r="AZ54" s="252"/>
      <c r="BA54" s="252"/>
      <c r="BB54" s="252"/>
      <c r="BC54" s="252"/>
      <c r="BD54" s="255"/>
      <c r="BE54" s="253"/>
      <c r="BF54" s="253"/>
      <c r="BG54" s="254"/>
      <c r="BH54" s="254"/>
      <c r="BI54" s="254"/>
      <c r="BJ54" s="254"/>
      <c r="BK54" s="254"/>
      <c r="BL54" s="254"/>
      <c r="BM54" s="254"/>
      <c r="BN54" s="254"/>
      <c r="BO54" s="254"/>
      <c r="BP54" s="253"/>
      <c r="BQ54" s="253"/>
      <c r="BR54" s="254"/>
      <c r="BS54" s="254"/>
      <c r="BT54" s="254"/>
      <c r="BU54" s="254"/>
      <c r="BV54" s="254"/>
      <c r="BW54" s="254"/>
      <c r="BX54" s="254"/>
      <c r="BY54" s="254"/>
      <c r="BZ54" s="254"/>
      <c r="CA54" s="254"/>
      <c r="CB54" s="253"/>
      <c r="CC54" s="253"/>
      <c r="CD54" s="254"/>
      <c r="CE54" s="254"/>
      <c r="CF54" s="254"/>
      <c r="CG54" s="254"/>
      <c r="CH54" s="254"/>
      <c r="CI54" s="254"/>
      <c r="CJ54" s="254"/>
      <c r="CK54" s="254"/>
      <c r="CL54" s="254"/>
      <c r="CM54" s="254"/>
      <c r="CN54" s="254"/>
    </row>
    <row r="55" spans="1:93" s="217" customFormat="1" ht="18" customHeight="1">
      <c r="A55" s="523" t="s">
        <v>207</v>
      </c>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row>
    <row r="56" spans="1:93" s="217" customFormat="1" ht="18" customHeight="1">
      <c r="A56" s="507" t="s">
        <v>162</v>
      </c>
      <c r="B56" s="508"/>
      <c r="C56" s="508"/>
      <c r="D56" s="508"/>
      <c r="E56" s="508"/>
      <c r="F56" s="508"/>
      <c r="G56" s="508"/>
      <c r="H56" s="508"/>
      <c r="I56" s="508"/>
      <c r="J56" s="508"/>
      <c r="K56" s="531"/>
      <c r="L56" s="524" t="s">
        <v>157</v>
      </c>
      <c r="M56" s="525"/>
      <c r="N56" s="525"/>
      <c r="O56" s="526"/>
      <c r="P56" s="526"/>
      <c r="Q56" s="526"/>
      <c r="R56" s="526"/>
      <c r="S56" s="526"/>
      <c r="T56" s="526"/>
      <c r="U56" s="526"/>
      <c r="V56" s="526"/>
      <c r="W56" s="526"/>
      <c r="X56" s="526"/>
      <c r="Y56" s="525" t="s">
        <v>135</v>
      </c>
      <c r="Z56" s="525"/>
      <c r="AA56" s="525"/>
      <c r="AB56" s="526"/>
      <c r="AC56" s="526"/>
      <c r="AD56" s="526"/>
      <c r="AE56" s="526"/>
      <c r="AF56" s="526"/>
      <c r="AG56" s="526"/>
      <c r="AH56" s="526"/>
      <c r="AI56" s="526"/>
      <c r="AJ56" s="526"/>
      <c r="AK56" s="526"/>
      <c r="AL56" s="257"/>
      <c r="AM56" s="257"/>
      <c r="AN56" s="257"/>
      <c r="AO56" s="257"/>
      <c r="AP56" s="257"/>
      <c r="AQ56" s="257"/>
      <c r="AR56" s="257"/>
      <c r="AS56" s="257"/>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9"/>
      <c r="CH56" s="259"/>
      <c r="CI56" s="259"/>
      <c r="CJ56" s="259"/>
      <c r="CK56" s="259"/>
      <c r="CL56" s="259"/>
      <c r="CM56" s="259"/>
      <c r="CN56" s="260"/>
    </row>
    <row r="57" spans="1:93" s="217" customFormat="1" ht="45" customHeight="1">
      <c r="A57" s="509"/>
      <c r="B57" s="532"/>
      <c r="C57" s="532"/>
      <c r="D57" s="532"/>
      <c r="E57" s="532"/>
      <c r="F57" s="532"/>
      <c r="G57" s="532"/>
      <c r="H57" s="532"/>
      <c r="I57" s="532"/>
      <c r="J57" s="532"/>
      <c r="K57" s="533"/>
      <c r="L57" s="527"/>
      <c r="M57" s="481"/>
      <c r="N57" s="481"/>
      <c r="O57" s="481"/>
      <c r="P57" s="481"/>
      <c r="Q57" s="481"/>
      <c r="R57" s="481"/>
      <c r="S57" s="481"/>
      <c r="T57" s="481"/>
      <c r="U57" s="481"/>
      <c r="V57" s="481"/>
      <c r="W57" s="481"/>
      <c r="X57" s="481"/>
      <c r="Y57" s="481"/>
      <c r="Z57" s="481"/>
      <c r="AA57" s="481"/>
      <c r="AB57" s="528"/>
      <c r="AC57" s="546"/>
      <c r="AD57" s="481"/>
      <c r="AE57" s="481"/>
      <c r="AF57" s="481"/>
      <c r="AG57" s="481"/>
      <c r="AH57" s="481"/>
      <c r="AI57" s="481"/>
      <c r="AJ57" s="481"/>
      <c r="AK57" s="481"/>
      <c r="AL57" s="481"/>
      <c r="AM57" s="481"/>
      <c r="AN57" s="481"/>
      <c r="AO57" s="481"/>
      <c r="AP57" s="481"/>
      <c r="AQ57" s="481"/>
      <c r="AR57" s="481"/>
      <c r="AS57" s="528"/>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c r="CG57" s="481"/>
      <c r="CH57" s="481"/>
      <c r="CI57" s="481"/>
      <c r="CJ57" s="481"/>
      <c r="CK57" s="481"/>
      <c r="CL57" s="481"/>
      <c r="CM57" s="481"/>
      <c r="CN57" s="482"/>
      <c r="CO57" s="224"/>
    </row>
    <row r="58" spans="1:93" s="217" customFormat="1" ht="45" customHeight="1">
      <c r="A58" s="511"/>
      <c r="B58" s="512"/>
      <c r="C58" s="512"/>
      <c r="D58" s="512"/>
      <c r="E58" s="512"/>
      <c r="F58" s="512"/>
      <c r="G58" s="512"/>
      <c r="H58" s="512"/>
      <c r="I58" s="512"/>
      <c r="J58" s="512"/>
      <c r="K58" s="534"/>
      <c r="L58" s="493"/>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4"/>
      <c r="BN58" s="494"/>
      <c r="BO58" s="494"/>
      <c r="BP58" s="494"/>
      <c r="BQ58" s="494"/>
      <c r="BR58" s="494"/>
      <c r="BS58" s="494"/>
      <c r="BT58" s="494"/>
      <c r="BU58" s="494"/>
      <c r="BV58" s="494"/>
      <c r="BW58" s="494"/>
      <c r="BX58" s="494"/>
      <c r="BY58" s="494"/>
      <c r="BZ58" s="494"/>
      <c r="CA58" s="494"/>
      <c r="CB58" s="494"/>
      <c r="CC58" s="494"/>
      <c r="CD58" s="494"/>
      <c r="CE58" s="494"/>
      <c r="CF58" s="494"/>
      <c r="CG58" s="494"/>
      <c r="CH58" s="494"/>
      <c r="CI58" s="494"/>
      <c r="CJ58" s="494"/>
      <c r="CK58" s="494"/>
      <c r="CL58" s="494"/>
      <c r="CM58" s="494"/>
      <c r="CN58" s="495"/>
      <c r="CO58" s="224"/>
    </row>
    <row r="59" spans="1:93" s="217" customFormat="1" ht="33" customHeight="1">
      <c r="A59" s="504" t="s">
        <v>42</v>
      </c>
      <c r="B59" s="505"/>
      <c r="C59" s="505"/>
      <c r="D59" s="505"/>
      <c r="E59" s="505"/>
      <c r="F59" s="505"/>
      <c r="G59" s="505"/>
      <c r="H59" s="505"/>
      <c r="I59" s="505"/>
      <c r="J59" s="505"/>
      <c r="K59" s="506"/>
      <c r="L59" s="538" t="s">
        <v>166</v>
      </c>
      <c r="M59" s="539"/>
      <c r="N59" s="539"/>
      <c r="O59" s="518" t="s">
        <v>229</v>
      </c>
      <c r="P59" s="519"/>
      <c r="Q59" s="519"/>
      <c r="R59" s="519"/>
      <c r="S59" s="519"/>
      <c r="T59" s="519"/>
      <c r="U59" s="519"/>
      <c r="V59" s="519"/>
      <c r="W59" s="519"/>
      <c r="X59" s="519"/>
      <c r="Y59" s="519"/>
      <c r="Z59" s="519"/>
      <c r="AA59" s="519"/>
      <c r="AB59" s="519"/>
      <c r="AC59" s="261"/>
      <c r="AD59" s="261"/>
      <c r="AE59" s="261"/>
      <c r="AF59" s="261"/>
      <c r="AG59" s="261"/>
      <c r="AH59" s="261"/>
      <c r="AI59" s="261"/>
      <c r="AJ59" s="261"/>
      <c r="AK59" s="261"/>
      <c r="AL59" s="261"/>
      <c r="AM59" s="261"/>
      <c r="AN59" s="261"/>
      <c r="AO59" s="261"/>
      <c r="AP59" s="261"/>
      <c r="AQ59" s="261"/>
      <c r="AR59" s="261"/>
      <c r="AS59" s="261"/>
      <c r="AT59" s="504" t="s">
        <v>208</v>
      </c>
      <c r="AU59" s="505"/>
      <c r="AV59" s="505"/>
      <c r="AW59" s="505"/>
      <c r="AX59" s="505"/>
      <c r="AY59" s="505"/>
      <c r="AZ59" s="505"/>
      <c r="BA59" s="505"/>
      <c r="BB59" s="505"/>
      <c r="BC59" s="505"/>
      <c r="BD59" s="506"/>
      <c r="BE59" s="540"/>
      <c r="BF59" s="541"/>
      <c r="BG59" s="541"/>
      <c r="BH59" s="541"/>
      <c r="BI59" s="541"/>
      <c r="BJ59" s="541"/>
      <c r="BK59" s="541"/>
      <c r="BL59" s="541"/>
      <c r="BM59" s="541"/>
      <c r="BN59" s="541"/>
      <c r="BO59" s="541"/>
      <c r="BP59" s="541"/>
      <c r="BQ59" s="541"/>
      <c r="BR59" s="541"/>
      <c r="BS59" s="542" t="s">
        <v>9</v>
      </c>
      <c r="BT59" s="542"/>
      <c r="BU59" s="542"/>
      <c r="BV59" s="542"/>
      <c r="BW59" s="542"/>
      <c r="BX59" s="262"/>
      <c r="BY59" s="262"/>
      <c r="BZ59" s="262"/>
      <c r="CA59" s="262"/>
      <c r="CB59" s="262"/>
      <c r="CC59" s="262"/>
      <c r="CD59" s="262"/>
      <c r="CE59" s="262"/>
      <c r="CF59" s="262"/>
      <c r="CG59" s="262"/>
      <c r="CH59" s="262"/>
      <c r="CI59" s="262"/>
      <c r="CJ59" s="262"/>
      <c r="CK59" s="262"/>
      <c r="CL59" s="262"/>
      <c r="CM59" s="262"/>
      <c r="CN59" s="263"/>
    </row>
    <row r="60" spans="1:93" s="217" customFormat="1" ht="37.5" customHeight="1">
      <c r="A60" s="496" t="s">
        <v>43</v>
      </c>
      <c r="B60" s="497"/>
      <c r="C60" s="497"/>
      <c r="D60" s="497"/>
      <c r="E60" s="497"/>
      <c r="F60" s="497"/>
      <c r="G60" s="497"/>
      <c r="H60" s="497"/>
      <c r="I60" s="497"/>
      <c r="J60" s="497"/>
      <c r="K60" s="498"/>
      <c r="L60" s="516" t="s">
        <v>4</v>
      </c>
      <c r="M60" s="517"/>
      <c r="N60" s="517"/>
      <c r="O60" s="518" t="s">
        <v>71</v>
      </c>
      <c r="P60" s="519"/>
      <c r="Q60" s="519"/>
      <c r="R60" s="519"/>
      <c r="S60" s="519"/>
      <c r="T60" s="519"/>
      <c r="U60" s="519"/>
      <c r="V60" s="519"/>
      <c r="W60" s="519"/>
      <c r="X60" s="519"/>
      <c r="Y60" s="519"/>
      <c r="Z60" s="519"/>
      <c r="AA60" s="519"/>
      <c r="AB60" s="519"/>
      <c r="AC60" s="520" t="s">
        <v>230</v>
      </c>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1"/>
      <c r="BY60" s="521"/>
      <c r="BZ60" s="521"/>
      <c r="CA60" s="521"/>
      <c r="CB60" s="521"/>
      <c r="CC60" s="521"/>
      <c r="CD60" s="521"/>
      <c r="CE60" s="521"/>
      <c r="CF60" s="521"/>
      <c r="CG60" s="521"/>
      <c r="CH60" s="521"/>
      <c r="CI60" s="521"/>
      <c r="CJ60" s="521"/>
      <c r="CK60" s="521"/>
      <c r="CL60" s="521"/>
      <c r="CM60" s="521"/>
      <c r="CN60" s="522"/>
    </row>
    <row r="61" spans="1:93" s="217" customFormat="1" ht="37.5" customHeight="1">
      <c r="A61" s="499"/>
      <c r="B61" s="500"/>
      <c r="C61" s="500"/>
      <c r="D61" s="500"/>
      <c r="E61" s="500"/>
      <c r="F61" s="500"/>
      <c r="G61" s="500"/>
      <c r="H61" s="500"/>
      <c r="I61" s="500"/>
      <c r="J61" s="500"/>
      <c r="K61" s="501"/>
      <c r="L61" s="516" t="s">
        <v>4</v>
      </c>
      <c r="M61" s="517"/>
      <c r="N61" s="517"/>
      <c r="O61" s="518" t="s">
        <v>131</v>
      </c>
      <c r="P61" s="519"/>
      <c r="Q61" s="519"/>
      <c r="R61" s="519"/>
      <c r="S61" s="519"/>
      <c r="T61" s="519"/>
      <c r="U61" s="519"/>
      <c r="V61" s="519"/>
      <c r="W61" s="519"/>
      <c r="X61" s="519"/>
      <c r="Y61" s="519"/>
      <c r="Z61" s="519"/>
      <c r="AA61" s="519"/>
      <c r="AB61" s="519"/>
      <c r="AC61" s="520" t="s">
        <v>231</v>
      </c>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1"/>
      <c r="BY61" s="521"/>
      <c r="BZ61" s="521"/>
      <c r="CA61" s="521"/>
      <c r="CB61" s="521"/>
      <c r="CC61" s="521"/>
      <c r="CD61" s="521"/>
      <c r="CE61" s="521"/>
      <c r="CF61" s="521"/>
      <c r="CG61" s="521"/>
      <c r="CH61" s="521"/>
      <c r="CI61" s="521"/>
      <c r="CJ61" s="521"/>
      <c r="CK61" s="521"/>
      <c r="CL61" s="521"/>
      <c r="CM61" s="521"/>
      <c r="CN61" s="522"/>
    </row>
    <row r="62" spans="1:93" s="217" customFormat="1" ht="37.5" customHeight="1">
      <c r="A62" s="496" t="s">
        <v>152</v>
      </c>
      <c r="B62" s="497"/>
      <c r="C62" s="497"/>
      <c r="D62" s="497"/>
      <c r="E62" s="497"/>
      <c r="F62" s="497"/>
      <c r="G62" s="497"/>
      <c r="H62" s="497"/>
      <c r="I62" s="497"/>
      <c r="J62" s="497"/>
      <c r="K62" s="498"/>
      <c r="L62" s="502" t="s">
        <v>4</v>
      </c>
      <c r="M62" s="503"/>
      <c r="N62" s="503"/>
      <c r="O62" s="596" t="s">
        <v>153</v>
      </c>
      <c r="P62" s="596"/>
      <c r="Q62" s="596"/>
      <c r="R62" s="596"/>
      <c r="S62" s="596"/>
      <c r="T62" s="596"/>
      <c r="U62" s="596"/>
      <c r="V62" s="596"/>
      <c r="W62" s="596"/>
      <c r="X62" s="596"/>
      <c r="Y62" s="596"/>
      <c r="Z62" s="596"/>
      <c r="AA62" s="596"/>
      <c r="AB62" s="596"/>
      <c r="AC62" s="596"/>
      <c r="AD62" s="596"/>
      <c r="AE62" s="596"/>
      <c r="AF62" s="596"/>
      <c r="AG62" s="596"/>
      <c r="AH62" s="596"/>
      <c r="AI62" s="502" t="s">
        <v>4</v>
      </c>
      <c r="AJ62" s="503"/>
      <c r="AK62" s="503"/>
      <c r="AL62" s="597" t="s">
        <v>285</v>
      </c>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02" t="s">
        <v>4</v>
      </c>
      <c r="BK62" s="503"/>
      <c r="BL62" s="503"/>
      <c r="BM62" s="597" t="s">
        <v>284</v>
      </c>
      <c r="BN62" s="597"/>
      <c r="BO62" s="597"/>
      <c r="BP62" s="597"/>
      <c r="BQ62" s="597"/>
      <c r="BR62" s="597"/>
      <c r="BS62" s="597"/>
      <c r="BT62" s="597"/>
      <c r="BU62" s="597"/>
      <c r="BV62" s="597"/>
      <c r="BW62" s="597"/>
      <c r="BX62" s="597"/>
      <c r="BY62" s="597"/>
      <c r="BZ62" s="597"/>
      <c r="CA62" s="597"/>
      <c r="CB62" s="597"/>
      <c r="CC62" s="597"/>
      <c r="CD62" s="597"/>
      <c r="CE62" s="597"/>
      <c r="CF62" s="597"/>
      <c r="CG62" s="597"/>
      <c r="CH62" s="597"/>
      <c r="CI62" s="597"/>
      <c r="CJ62" s="597"/>
      <c r="CK62" s="597"/>
      <c r="CL62" s="597"/>
      <c r="CM62" s="597"/>
      <c r="CN62" s="598"/>
    </row>
    <row r="63" spans="1:93" s="217" customFormat="1" ht="37.5" customHeight="1">
      <c r="A63" s="499"/>
      <c r="B63" s="500"/>
      <c r="C63" s="500"/>
      <c r="D63" s="500"/>
      <c r="E63" s="500"/>
      <c r="F63" s="500"/>
      <c r="G63" s="500"/>
      <c r="H63" s="500"/>
      <c r="I63" s="500"/>
      <c r="J63" s="500"/>
      <c r="K63" s="501"/>
      <c r="L63" s="599" t="s">
        <v>286</v>
      </c>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1" t="s">
        <v>287</v>
      </c>
      <c r="AJ63" s="602"/>
      <c r="AK63" s="602"/>
      <c r="AL63" s="602"/>
      <c r="AM63" s="602"/>
      <c r="AN63" s="602"/>
      <c r="AO63" s="602"/>
      <c r="AP63" s="602"/>
      <c r="AQ63" s="602"/>
      <c r="AR63" s="602"/>
      <c r="AS63" s="602"/>
      <c r="AT63" s="602"/>
      <c r="AU63" s="602"/>
      <c r="AV63" s="602"/>
      <c r="AW63" s="602"/>
      <c r="AX63" s="602"/>
      <c r="AY63" s="602"/>
      <c r="AZ63" s="602"/>
      <c r="BA63" s="602"/>
      <c r="BB63" s="602"/>
      <c r="BC63" s="602"/>
      <c r="BD63" s="602"/>
      <c r="BE63" s="602"/>
      <c r="BF63" s="602"/>
      <c r="BG63" s="602"/>
      <c r="BH63" s="602"/>
      <c r="BI63" s="603"/>
      <c r="BJ63" s="604" t="s">
        <v>288</v>
      </c>
      <c r="BK63" s="605"/>
      <c r="BL63" s="605"/>
      <c r="BM63" s="605"/>
      <c r="BN63" s="605"/>
      <c r="BO63" s="605"/>
      <c r="BP63" s="605"/>
      <c r="BQ63" s="605"/>
      <c r="BR63" s="605"/>
      <c r="BS63" s="605"/>
      <c r="BT63" s="605"/>
      <c r="BU63" s="605"/>
      <c r="BV63" s="605"/>
      <c r="BW63" s="605"/>
      <c r="BX63" s="605"/>
      <c r="BY63" s="605"/>
      <c r="BZ63" s="605"/>
      <c r="CA63" s="605"/>
      <c r="CB63" s="605"/>
      <c r="CC63" s="605"/>
      <c r="CD63" s="605"/>
      <c r="CE63" s="605"/>
      <c r="CF63" s="605"/>
      <c r="CG63" s="605"/>
      <c r="CH63" s="605"/>
      <c r="CI63" s="605"/>
      <c r="CJ63" s="605"/>
      <c r="CK63" s="605"/>
      <c r="CL63" s="605"/>
      <c r="CM63" s="605"/>
      <c r="CN63" s="606"/>
    </row>
    <row r="64" spans="1:93" s="217" customFormat="1" ht="40.5" customHeight="1">
      <c r="A64" s="507" t="s">
        <v>154</v>
      </c>
      <c r="B64" s="508"/>
      <c r="C64" s="508"/>
      <c r="D64" s="508"/>
      <c r="E64" s="508"/>
      <c r="F64" s="508"/>
      <c r="G64" s="508"/>
      <c r="H64" s="508"/>
      <c r="I64" s="508"/>
      <c r="J64" s="508"/>
      <c r="K64" s="508"/>
      <c r="L64" s="502" t="s">
        <v>4</v>
      </c>
      <c r="M64" s="503"/>
      <c r="N64" s="503"/>
      <c r="O64" s="513" t="s">
        <v>72</v>
      </c>
      <c r="P64" s="514"/>
      <c r="Q64" s="514"/>
      <c r="R64" s="514"/>
      <c r="S64" s="514"/>
      <c r="T64" s="514"/>
      <c r="U64" s="514"/>
      <c r="V64" s="514"/>
      <c r="W64" s="514"/>
      <c r="X64" s="514"/>
      <c r="Y64" s="514"/>
      <c r="Z64" s="514"/>
      <c r="AA64" s="514"/>
      <c r="AB64" s="515"/>
      <c r="AC64" s="503" t="s">
        <v>4</v>
      </c>
      <c r="AD64" s="503"/>
      <c r="AE64" s="503"/>
      <c r="AF64" s="513" t="s">
        <v>73</v>
      </c>
      <c r="AG64" s="513"/>
      <c r="AH64" s="513"/>
      <c r="AI64" s="513"/>
      <c r="AJ64" s="513"/>
      <c r="AK64" s="513"/>
      <c r="AL64" s="513"/>
      <c r="AM64" s="513"/>
      <c r="AN64" s="513"/>
      <c r="AO64" s="513"/>
      <c r="AP64" s="513"/>
      <c r="AQ64" s="513"/>
      <c r="AR64" s="513"/>
      <c r="AS64" s="530"/>
      <c r="AT64" s="585" t="s">
        <v>4</v>
      </c>
      <c r="AU64" s="503"/>
      <c r="AV64" s="503"/>
      <c r="AW64" s="586" t="s">
        <v>79</v>
      </c>
      <c r="AX64" s="586"/>
      <c r="AY64" s="586"/>
      <c r="AZ64" s="586"/>
      <c r="BA64" s="586"/>
      <c r="BB64" s="586"/>
      <c r="BC64" s="586"/>
      <c r="BD64" s="586"/>
      <c r="BE64" s="586"/>
      <c r="BF64" s="586"/>
      <c r="BG64" s="586"/>
      <c r="BH64" s="586"/>
      <c r="BI64" s="586"/>
      <c r="BJ64" s="586"/>
      <c r="BK64" s="586"/>
      <c r="BL64" s="586"/>
      <c r="BM64" s="586"/>
      <c r="BN64" s="586"/>
      <c r="BO64" s="586"/>
      <c r="BP64" s="586"/>
      <c r="BQ64" s="586"/>
      <c r="BR64" s="586"/>
      <c r="BS64" s="586"/>
      <c r="BT64" s="586"/>
      <c r="BU64" s="586"/>
      <c r="BV64" s="586"/>
      <c r="BW64" s="586"/>
      <c r="BX64" s="586"/>
      <c r="BY64" s="586"/>
      <c r="BZ64" s="586"/>
      <c r="CA64" s="586"/>
      <c r="CB64" s="586"/>
      <c r="CC64" s="586"/>
      <c r="CD64" s="586"/>
      <c r="CE64" s="586"/>
      <c r="CF64" s="586"/>
      <c r="CG64" s="586"/>
      <c r="CH64" s="586"/>
      <c r="CI64" s="586"/>
      <c r="CJ64" s="586"/>
      <c r="CK64" s="586"/>
      <c r="CL64" s="586"/>
      <c r="CM64" s="586"/>
      <c r="CN64" s="587"/>
    </row>
    <row r="65" spans="1:92" s="217" customFormat="1" ht="22.5" customHeight="1">
      <c r="A65" s="509"/>
      <c r="B65" s="510"/>
      <c r="C65" s="510"/>
      <c r="D65" s="510"/>
      <c r="E65" s="510"/>
      <c r="F65" s="510"/>
      <c r="G65" s="510"/>
      <c r="H65" s="510"/>
      <c r="I65" s="510"/>
      <c r="J65" s="510"/>
      <c r="K65" s="510"/>
      <c r="L65" s="264"/>
      <c r="M65" s="218"/>
      <c r="N65" s="218"/>
      <c r="O65" s="218"/>
      <c r="P65" s="218"/>
      <c r="Q65" s="218"/>
      <c r="R65" s="218"/>
      <c r="S65" s="218"/>
      <c r="T65" s="218"/>
      <c r="U65" s="218"/>
      <c r="V65" s="218"/>
      <c r="W65" s="218"/>
      <c r="X65" s="218"/>
      <c r="Y65" s="218"/>
      <c r="Z65" s="218"/>
      <c r="AA65" s="218"/>
      <c r="AB65" s="265"/>
      <c r="AC65" s="547" t="s">
        <v>209</v>
      </c>
      <c r="AD65" s="548"/>
      <c r="AE65" s="548"/>
      <c r="AF65" s="548"/>
      <c r="AG65" s="548"/>
      <c r="AH65" s="548"/>
      <c r="AI65" s="548"/>
      <c r="AJ65" s="548"/>
      <c r="AK65" s="548"/>
      <c r="AL65" s="548"/>
      <c r="AM65" s="548"/>
      <c r="AN65" s="548"/>
      <c r="AO65" s="548"/>
      <c r="AP65" s="548"/>
      <c r="AQ65" s="548"/>
      <c r="AR65" s="548"/>
      <c r="AS65" s="549"/>
      <c r="AT65" s="556" t="s">
        <v>56</v>
      </c>
      <c r="AU65" s="557"/>
      <c r="AV65" s="561"/>
      <c r="AW65" s="561"/>
      <c r="AX65" s="561"/>
      <c r="AY65" s="561"/>
      <c r="AZ65" s="561"/>
      <c r="BA65" s="561"/>
      <c r="BB65" s="561"/>
      <c r="BC65" s="561"/>
      <c r="BD65" s="561"/>
      <c r="BE65" s="561"/>
      <c r="BF65" s="561"/>
      <c r="BG65" s="561"/>
      <c r="BH65" s="561"/>
      <c r="BI65" s="561"/>
      <c r="BJ65" s="561"/>
      <c r="BK65" s="561"/>
      <c r="BL65" s="561"/>
      <c r="BM65" s="561"/>
      <c r="BN65" s="561"/>
      <c r="BO65" s="561"/>
      <c r="BP65" s="561"/>
      <c r="BQ65" s="561"/>
      <c r="BR65" s="561"/>
      <c r="BS65" s="561"/>
      <c r="BT65" s="561"/>
      <c r="BU65" s="561"/>
      <c r="BV65" s="561"/>
      <c r="BW65" s="561"/>
      <c r="BX65" s="561"/>
      <c r="BY65" s="561"/>
      <c r="BZ65" s="561"/>
      <c r="CA65" s="561"/>
      <c r="CB65" s="561"/>
      <c r="CC65" s="561"/>
      <c r="CD65" s="561"/>
      <c r="CE65" s="561"/>
      <c r="CF65" s="561"/>
      <c r="CG65" s="561"/>
      <c r="CH65" s="561"/>
      <c r="CI65" s="561"/>
      <c r="CJ65" s="561"/>
      <c r="CK65" s="561"/>
      <c r="CL65" s="561"/>
      <c r="CM65" s="562" t="s">
        <v>134</v>
      </c>
      <c r="CN65" s="563"/>
    </row>
    <row r="66" spans="1:92" s="217" customFormat="1" ht="22.5" customHeight="1">
      <c r="A66" s="509"/>
      <c r="B66" s="510"/>
      <c r="C66" s="510"/>
      <c r="D66" s="510"/>
      <c r="E66" s="510"/>
      <c r="F66" s="510"/>
      <c r="G66" s="510"/>
      <c r="H66" s="510"/>
      <c r="I66" s="510"/>
      <c r="J66" s="510"/>
      <c r="K66" s="510"/>
      <c r="L66" s="264"/>
      <c r="M66" s="218"/>
      <c r="N66" s="218"/>
      <c r="O66" s="218"/>
      <c r="P66" s="218"/>
      <c r="Q66" s="218"/>
      <c r="R66" s="218"/>
      <c r="S66" s="218"/>
      <c r="T66" s="218"/>
      <c r="U66" s="218"/>
      <c r="V66" s="218"/>
      <c r="W66" s="218"/>
      <c r="X66" s="218"/>
      <c r="Y66" s="218"/>
      <c r="Z66" s="218"/>
      <c r="AA66" s="218"/>
      <c r="AB66" s="265"/>
      <c r="AC66" s="550"/>
      <c r="AD66" s="551"/>
      <c r="AE66" s="551"/>
      <c r="AF66" s="551"/>
      <c r="AG66" s="551"/>
      <c r="AH66" s="551"/>
      <c r="AI66" s="551"/>
      <c r="AJ66" s="551"/>
      <c r="AK66" s="551"/>
      <c r="AL66" s="551"/>
      <c r="AM66" s="551"/>
      <c r="AN66" s="551"/>
      <c r="AO66" s="551"/>
      <c r="AP66" s="551"/>
      <c r="AQ66" s="551"/>
      <c r="AR66" s="551"/>
      <c r="AS66" s="552"/>
      <c r="AT66" s="564" t="s">
        <v>56</v>
      </c>
      <c r="AU66" s="565"/>
      <c r="AV66" s="607"/>
      <c r="AW66" s="607"/>
      <c r="AX66" s="607"/>
      <c r="AY66" s="607"/>
      <c r="AZ66" s="607"/>
      <c r="BA66" s="607"/>
      <c r="BB66" s="607"/>
      <c r="BC66" s="607"/>
      <c r="BD66" s="607"/>
      <c r="BE66" s="607"/>
      <c r="BF66" s="607"/>
      <c r="BG66" s="607"/>
      <c r="BH66" s="607"/>
      <c r="BI66" s="607"/>
      <c r="BJ66" s="607"/>
      <c r="BK66" s="607"/>
      <c r="BL66" s="607"/>
      <c r="BM66" s="607"/>
      <c r="BN66" s="607"/>
      <c r="BO66" s="607"/>
      <c r="BP66" s="607"/>
      <c r="BQ66" s="607"/>
      <c r="BR66" s="607"/>
      <c r="BS66" s="607"/>
      <c r="BT66" s="607"/>
      <c r="BU66" s="607"/>
      <c r="BV66" s="607"/>
      <c r="BW66" s="607"/>
      <c r="BX66" s="607"/>
      <c r="BY66" s="607"/>
      <c r="BZ66" s="607"/>
      <c r="CA66" s="607"/>
      <c r="CB66" s="607"/>
      <c r="CC66" s="607"/>
      <c r="CD66" s="607"/>
      <c r="CE66" s="607"/>
      <c r="CF66" s="607"/>
      <c r="CG66" s="607"/>
      <c r="CH66" s="607"/>
      <c r="CI66" s="607"/>
      <c r="CJ66" s="607"/>
      <c r="CK66" s="607"/>
      <c r="CL66" s="607"/>
      <c r="CM66" s="474" t="s">
        <v>134</v>
      </c>
      <c r="CN66" s="475"/>
    </row>
    <row r="67" spans="1:92" s="217" customFormat="1" ht="22.5" customHeight="1">
      <c r="A67" s="511"/>
      <c r="B67" s="512"/>
      <c r="C67" s="512"/>
      <c r="D67" s="512"/>
      <c r="E67" s="512"/>
      <c r="F67" s="512"/>
      <c r="G67" s="512"/>
      <c r="H67" s="512"/>
      <c r="I67" s="512"/>
      <c r="J67" s="512"/>
      <c r="K67" s="512"/>
      <c r="L67" s="266"/>
      <c r="M67" s="267"/>
      <c r="N67" s="267"/>
      <c r="O67" s="267"/>
      <c r="P67" s="267"/>
      <c r="Q67" s="267"/>
      <c r="R67" s="267"/>
      <c r="S67" s="267"/>
      <c r="T67" s="267"/>
      <c r="U67" s="267"/>
      <c r="V67" s="267"/>
      <c r="W67" s="267"/>
      <c r="X67" s="267"/>
      <c r="Y67" s="267"/>
      <c r="Z67" s="267"/>
      <c r="AA67" s="267"/>
      <c r="AB67" s="268"/>
      <c r="AC67" s="553"/>
      <c r="AD67" s="554"/>
      <c r="AE67" s="554"/>
      <c r="AF67" s="554"/>
      <c r="AG67" s="554"/>
      <c r="AH67" s="554"/>
      <c r="AI67" s="554"/>
      <c r="AJ67" s="554"/>
      <c r="AK67" s="554"/>
      <c r="AL67" s="554"/>
      <c r="AM67" s="554"/>
      <c r="AN67" s="554"/>
      <c r="AO67" s="554"/>
      <c r="AP67" s="554"/>
      <c r="AQ67" s="554"/>
      <c r="AR67" s="554"/>
      <c r="AS67" s="555"/>
      <c r="AT67" s="476" t="s">
        <v>56</v>
      </c>
      <c r="AU67" s="477"/>
      <c r="AV67" s="478"/>
      <c r="AW67" s="478"/>
      <c r="AX67" s="478"/>
      <c r="AY67" s="478"/>
      <c r="AZ67" s="478"/>
      <c r="BA67" s="478"/>
      <c r="BB67" s="478"/>
      <c r="BC67" s="478"/>
      <c r="BD67" s="478"/>
      <c r="BE67" s="478"/>
      <c r="BF67" s="478"/>
      <c r="BG67" s="478"/>
      <c r="BH67" s="478"/>
      <c r="BI67" s="478"/>
      <c r="BJ67" s="478"/>
      <c r="BK67" s="478"/>
      <c r="BL67" s="478"/>
      <c r="BM67" s="478"/>
      <c r="BN67" s="478"/>
      <c r="BO67" s="478"/>
      <c r="BP67" s="478"/>
      <c r="BQ67" s="478"/>
      <c r="BR67" s="478"/>
      <c r="BS67" s="478"/>
      <c r="BT67" s="478"/>
      <c r="BU67" s="478"/>
      <c r="BV67" s="478"/>
      <c r="BW67" s="478"/>
      <c r="BX67" s="478"/>
      <c r="BY67" s="478"/>
      <c r="BZ67" s="478"/>
      <c r="CA67" s="478"/>
      <c r="CB67" s="478"/>
      <c r="CC67" s="478"/>
      <c r="CD67" s="478"/>
      <c r="CE67" s="478"/>
      <c r="CF67" s="478"/>
      <c r="CG67" s="478"/>
      <c r="CH67" s="478"/>
      <c r="CI67" s="478"/>
      <c r="CJ67" s="478"/>
      <c r="CK67" s="478"/>
      <c r="CL67" s="478"/>
      <c r="CM67" s="479" t="s">
        <v>134</v>
      </c>
      <c r="CN67" s="480"/>
    </row>
    <row r="68" spans="1:92" s="217" customFormat="1" ht="22.5" customHeight="1">
      <c r="A68" s="269"/>
      <c r="B68" s="269"/>
      <c r="C68" s="269"/>
      <c r="D68" s="270"/>
      <c r="E68" s="270"/>
      <c r="F68" s="271"/>
      <c r="G68" s="271"/>
      <c r="H68" s="271"/>
      <c r="I68" s="270"/>
      <c r="J68" s="270"/>
      <c r="K68" s="218"/>
      <c r="L68" s="218"/>
      <c r="M68" s="218"/>
      <c r="N68" s="218"/>
      <c r="O68" s="218"/>
      <c r="P68" s="218"/>
      <c r="Q68" s="218"/>
      <c r="R68" s="218"/>
      <c r="S68" s="218"/>
      <c r="T68" s="218"/>
      <c r="U68" s="218"/>
      <c r="V68" s="218"/>
      <c r="W68" s="218"/>
      <c r="X68" s="218"/>
      <c r="Y68" s="218"/>
      <c r="Z68" s="218"/>
      <c r="AA68" s="218"/>
      <c r="AB68" s="218"/>
      <c r="AC68" s="218"/>
      <c r="AP68" s="218"/>
      <c r="AQ68" s="218"/>
      <c r="AR68" s="218"/>
      <c r="BI68" s="272"/>
      <c r="BJ68" s="272"/>
      <c r="BK68" s="272"/>
      <c r="BL68" s="272"/>
      <c r="BM68" s="272"/>
      <c r="BN68" s="272"/>
      <c r="BP68" s="272"/>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row>
    <row r="69" spans="1:92" s="217" customFormat="1" ht="22.5" customHeight="1">
      <c r="A69" s="274"/>
      <c r="B69" s="274"/>
      <c r="C69" s="274"/>
      <c r="D69" s="274"/>
      <c r="E69" s="274"/>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6"/>
      <c r="AT69" s="275"/>
      <c r="AU69" s="275"/>
      <c r="AV69" s="275"/>
      <c r="AW69" s="277"/>
      <c r="AX69" s="277"/>
      <c r="AY69" s="277"/>
      <c r="AZ69" s="277"/>
      <c r="BA69" s="27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78"/>
      <c r="CE69" s="278"/>
      <c r="CF69" s="278"/>
      <c r="CG69" s="278"/>
      <c r="CH69" s="278"/>
      <c r="CI69" s="278"/>
      <c r="CJ69" s="278"/>
      <c r="CK69" s="278"/>
      <c r="CL69" s="278"/>
      <c r="CM69" s="278"/>
      <c r="CN69" s="278"/>
    </row>
    <row r="70" spans="1:92" ht="45" customHeight="1">
      <c r="A70" s="567" t="s">
        <v>210</v>
      </c>
      <c r="B70" s="567"/>
      <c r="C70" s="567"/>
      <c r="D70" s="567"/>
      <c r="E70" s="567"/>
      <c r="F70" s="567"/>
      <c r="G70" s="567"/>
      <c r="H70" s="567"/>
      <c r="I70" s="567"/>
      <c r="J70" s="567"/>
      <c r="K70" s="567"/>
      <c r="L70" s="567"/>
      <c r="M70" s="567"/>
      <c r="N70" s="567"/>
      <c r="O70" s="567"/>
      <c r="P70" s="567"/>
      <c r="Q70" s="567"/>
      <c r="R70" s="567"/>
      <c r="S70" s="567"/>
      <c r="T70" s="567"/>
      <c r="U70" s="567"/>
      <c r="V70" s="567"/>
      <c r="W70" s="567"/>
      <c r="X70" s="649"/>
      <c r="Y70" s="650" t="str">
        <f>IF('定型様式1｜総括表'!V47=0,"",'定型様式1｜総括表'!V47)</f>
        <v/>
      </c>
      <c r="Z70" s="651"/>
      <c r="AA70" s="651"/>
      <c r="AB70" s="651"/>
      <c r="AC70" s="651"/>
      <c r="AD70" s="651"/>
      <c r="AE70" s="651"/>
      <c r="AF70" s="651"/>
      <c r="AG70" s="651"/>
      <c r="AH70" s="651"/>
      <c r="AI70" s="651"/>
      <c r="AJ70" s="651"/>
      <c r="AK70" s="651"/>
      <c r="AL70" s="651"/>
      <c r="AM70" s="651"/>
      <c r="AN70" s="651"/>
      <c r="AO70" s="651"/>
      <c r="AP70" s="651"/>
      <c r="AQ70" s="651"/>
      <c r="AR70" s="651"/>
      <c r="AS70" s="651"/>
      <c r="AT70" s="651"/>
      <c r="AU70" s="651"/>
      <c r="AV70" s="651"/>
      <c r="AW70" s="651"/>
      <c r="AX70" s="651"/>
      <c r="AY70" s="651"/>
      <c r="AZ70" s="651"/>
      <c r="BA70" s="651"/>
      <c r="BB70" s="651"/>
      <c r="BC70" s="651"/>
      <c r="BD70" s="651"/>
      <c r="BE70" s="651"/>
      <c r="BF70" s="651"/>
      <c r="BG70" s="651"/>
      <c r="BH70" s="651"/>
      <c r="BI70" s="651"/>
      <c r="BJ70" s="651"/>
      <c r="BK70" s="651"/>
      <c r="BL70" s="651"/>
      <c r="BM70" s="651"/>
      <c r="BN70" s="651"/>
      <c r="BO70" s="652"/>
      <c r="BP70" s="653" t="s">
        <v>132</v>
      </c>
      <c r="BQ70" s="654"/>
      <c r="BR70" s="654"/>
      <c r="BS70" s="654"/>
      <c r="BT70" s="654"/>
      <c r="BU70" s="654"/>
      <c r="BV70" s="654"/>
      <c r="BW70" s="654"/>
      <c r="BX70" s="654"/>
      <c r="BY70" s="654"/>
      <c r="BZ70" s="654"/>
      <c r="CA70" s="654"/>
      <c r="CB70" s="654"/>
      <c r="CC70" s="654"/>
      <c r="CD70" s="654"/>
      <c r="CE70" s="654"/>
      <c r="CF70" s="654"/>
      <c r="CG70" s="654"/>
      <c r="CH70" s="654"/>
      <c r="CI70" s="654"/>
      <c r="CJ70" s="654"/>
      <c r="CK70" s="654"/>
      <c r="CL70" s="654"/>
      <c r="CM70" s="654"/>
      <c r="CN70" s="654"/>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655"/>
      <c r="BR71" s="655"/>
      <c r="BS71" s="655"/>
      <c r="BT71" s="655"/>
      <c r="BU71" s="655"/>
      <c r="BV71" s="655"/>
      <c r="BW71" s="655"/>
      <c r="BX71" s="655"/>
      <c r="BY71" s="655"/>
      <c r="BZ71" s="655"/>
      <c r="CA71" s="655"/>
      <c r="CB71" s="655"/>
      <c r="CC71" s="655"/>
      <c r="CD71" s="655"/>
      <c r="CE71" s="655"/>
      <c r="CF71" s="655"/>
      <c r="CG71" s="655"/>
      <c r="CH71" s="655"/>
      <c r="CI71" s="655"/>
      <c r="CJ71" s="655"/>
      <c r="CK71" s="655"/>
      <c r="CL71" s="655"/>
      <c r="CM71" s="655"/>
      <c r="CN71" s="655"/>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row>
    <row r="74" spans="1:92" s="88" customFormat="1" ht="18.75" customHeight="1">
      <c r="A74" s="566" t="s">
        <v>211</v>
      </c>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543" t="s">
        <v>168</v>
      </c>
      <c r="B75" s="505"/>
      <c r="C75" s="505"/>
      <c r="D75" s="505"/>
      <c r="E75" s="505"/>
      <c r="F75" s="505"/>
      <c r="G75" s="505"/>
      <c r="H75" s="505"/>
      <c r="I75" s="505"/>
      <c r="J75" s="505"/>
      <c r="K75" s="506"/>
      <c r="L75" s="102"/>
      <c r="M75" s="517" t="s">
        <v>283</v>
      </c>
      <c r="N75" s="517"/>
      <c r="O75" s="517"/>
      <c r="P75" s="517"/>
      <c r="Q75" s="517"/>
      <c r="R75" s="517"/>
      <c r="S75" s="517"/>
      <c r="T75" s="517"/>
      <c r="U75" s="517"/>
      <c r="V75" s="656" t="s">
        <v>9</v>
      </c>
      <c r="W75" s="656"/>
      <c r="X75" s="656"/>
      <c r="Y75" s="656"/>
      <c r="Z75" s="657"/>
      <c r="AA75" s="657"/>
      <c r="AB75" s="657"/>
      <c r="AC75" s="657"/>
      <c r="AD75" s="657"/>
      <c r="AE75" s="656" t="s">
        <v>8</v>
      </c>
      <c r="AF75" s="656"/>
      <c r="AG75" s="656"/>
      <c r="AH75" s="656"/>
      <c r="AI75" s="658"/>
      <c r="AJ75" s="658"/>
      <c r="AK75" s="658"/>
      <c r="AL75" s="658"/>
      <c r="AM75" s="658"/>
      <c r="AN75" s="656" t="s">
        <v>7</v>
      </c>
      <c r="AO75" s="656"/>
      <c r="AP75" s="656"/>
      <c r="AQ75" s="656"/>
      <c r="AR75" s="103"/>
      <c r="AS75" s="543" t="s">
        <v>215</v>
      </c>
      <c r="AT75" s="544"/>
      <c r="AU75" s="544"/>
      <c r="AV75" s="544"/>
      <c r="AW75" s="544"/>
      <c r="AX75" s="544"/>
      <c r="AY75" s="544"/>
      <c r="AZ75" s="544"/>
      <c r="BA75" s="544"/>
      <c r="BB75" s="544"/>
      <c r="BC75" s="576"/>
      <c r="BD75" s="104"/>
      <c r="BE75" s="105"/>
      <c r="BF75" s="466"/>
      <c r="BG75" s="517" t="s">
        <v>283</v>
      </c>
      <c r="BH75" s="517"/>
      <c r="BI75" s="517"/>
      <c r="BJ75" s="517"/>
      <c r="BK75" s="517"/>
      <c r="BL75" s="517"/>
      <c r="BM75" s="517"/>
      <c r="BN75" s="517"/>
      <c r="BO75" s="517"/>
      <c r="BP75" s="542" t="s">
        <v>9</v>
      </c>
      <c r="BQ75" s="542"/>
      <c r="BR75" s="542"/>
      <c r="BS75" s="542"/>
      <c r="BT75" s="542"/>
      <c r="BU75" s="517"/>
      <c r="BV75" s="517"/>
      <c r="BW75" s="517"/>
      <c r="BX75" s="517"/>
      <c r="BY75" s="517"/>
      <c r="BZ75" s="539" t="s">
        <v>8</v>
      </c>
      <c r="CA75" s="539"/>
      <c r="CB75" s="539"/>
      <c r="CC75" s="539"/>
      <c r="CD75" s="517"/>
      <c r="CE75" s="517"/>
      <c r="CF75" s="517"/>
      <c r="CG75" s="517"/>
      <c r="CH75" s="517"/>
      <c r="CI75" s="539" t="s">
        <v>7</v>
      </c>
      <c r="CJ75" s="539"/>
      <c r="CK75" s="539"/>
      <c r="CL75" s="539"/>
      <c r="CM75" s="262"/>
      <c r="CN75" s="263"/>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row>
    <row r="79" spans="1:92" ht="23.25" customHeight="1">
      <c r="A79" s="613" t="s">
        <v>224</v>
      </c>
      <c r="B79" s="613"/>
      <c r="C79" s="613"/>
      <c r="D79" s="613"/>
      <c r="E79" s="613"/>
      <c r="F79" s="613"/>
      <c r="G79" s="613"/>
      <c r="H79" s="613"/>
      <c r="I79" s="613"/>
      <c r="J79" s="613"/>
      <c r="K79" s="613"/>
      <c r="L79" s="613"/>
      <c r="M79" s="613"/>
      <c r="N79" s="613"/>
      <c r="O79" s="613"/>
      <c r="P79" s="613"/>
      <c r="Q79" s="613"/>
      <c r="R79" s="613"/>
      <c r="S79" s="613"/>
      <c r="T79" s="613"/>
      <c r="U79" s="613"/>
      <c r="V79" s="613"/>
      <c r="W79" s="613"/>
      <c r="X79" s="613"/>
      <c r="Y79" s="106"/>
      <c r="Z79" s="106"/>
      <c r="AA79" s="106"/>
      <c r="AB79" s="106"/>
    </row>
    <row r="80" spans="1:92" ht="33" customHeight="1">
      <c r="A80" s="614" t="s">
        <v>39</v>
      </c>
      <c r="B80" s="615"/>
      <c r="C80" s="615"/>
      <c r="D80" s="615"/>
      <c r="E80" s="615"/>
      <c r="F80" s="615"/>
      <c r="G80" s="615"/>
      <c r="H80" s="615"/>
      <c r="I80" s="615"/>
      <c r="J80" s="615"/>
      <c r="K80" s="616"/>
      <c r="L80" s="617"/>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9"/>
      <c r="AS80" s="620" t="s">
        <v>47</v>
      </c>
      <c r="AT80" s="621"/>
      <c r="AU80" s="621"/>
      <c r="AV80" s="621"/>
      <c r="AW80" s="621"/>
      <c r="AX80" s="621"/>
      <c r="AY80" s="621"/>
      <c r="AZ80" s="621"/>
      <c r="BA80" s="621"/>
      <c r="BB80" s="621"/>
      <c r="BC80" s="622"/>
      <c r="BD80" s="617"/>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8"/>
      <c r="CG80" s="618"/>
      <c r="CH80" s="618"/>
      <c r="CI80" s="618"/>
      <c r="CJ80" s="618"/>
      <c r="CK80" s="618"/>
      <c r="CL80" s="618"/>
      <c r="CM80" s="618"/>
      <c r="CN80" s="619"/>
    </row>
    <row r="81" spans="1:92" ht="33" customHeight="1">
      <c r="A81" s="614" t="s">
        <v>48</v>
      </c>
      <c r="B81" s="615"/>
      <c r="C81" s="615"/>
      <c r="D81" s="615"/>
      <c r="E81" s="615"/>
      <c r="F81" s="615"/>
      <c r="G81" s="615"/>
      <c r="H81" s="615"/>
      <c r="I81" s="615"/>
      <c r="J81" s="615"/>
      <c r="K81" s="616"/>
      <c r="L81" s="617"/>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9"/>
      <c r="AS81" s="620" t="s">
        <v>136</v>
      </c>
      <c r="AT81" s="621"/>
      <c r="AU81" s="621"/>
      <c r="AV81" s="621"/>
      <c r="AW81" s="621"/>
      <c r="AX81" s="621"/>
      <c r="AY81" s="621"/>
      <c r="AZ81" s="621"/>
      <c r="BA81" s="621"/>
      <c r="BB81" s="621"/>
      <c r="BC81" s="622"/>
      <c r="BD81" s="635"/>
      <c r="BE81" s="636"/>
      <c r="BF81" s="636"/>
      <c r="BG81" s="636"/>
      <c r="BH81" s="636"/>
      <c r="BI81" s="636"/>
      <c r="BJ81" s="636"/>
      <c r="BK81" s="636"/>
      <c r="BL81" s="636"/>
      <c r="BM81" s="636"/>
      <c r="BN81" s="636"/>
      <c r="BO81" s="636"/>
      <c r="BP81" s="636"/>
      <c r="BQ81" s="636"/>
      <c r="BR81" s="636"/>
      <c r="BS81" s="637" t="s">
        <v>137</v>
      </c>
      <c r="BT81" s="637"/>
      <c r="BU81" s="636"/>
      <c r="BV81" s="636"/>
      <c r="BW81" s="636"/>
      <c r="BX81" s="636"/>
      <c r="BY81" s="636"/>
      <c r="BZ81" s="636"/>
      <c r="CA81" s="636"/>
      <c r="CB81" s="636"/>
      <c r="CC81" s="636"/>
      <c r="CD81" s="636"/>
      <c r="CE81" s="636"/>
      <c r="CF81" s="636"/>
      <c r="CG81" s="636"/>
      <c r="CH81" s="636"/>
      <c r="CI81" s="636"/>
      <c r="CJ81" s="636"/>
      <c r="CK81" s="636"/>
      <c r="CL81" s="636"/>
      <c r="CM81" s="636"/>
      <c r="CN81" s="638"/>
    </row>
    <row r="82" spans="1:92" ht="23.25" customHeight="1">
      <c r="A82" s="627" t="s">
        <v>49</v>
      </c>
      <c r="B82" s="628"/>
      <c r="C82" s="628"/>
      <c r="D82" s="628"/>
      <c r="E82" s="628"/>
      <c r="F82" s="628"/>
      <c r="G82" s="628"/>
      <c r="H82" s="628"/>
      <c r="I82" s="628"/>
      <c r="J82" s="628"/>
      <c r="K82" s="629"/>
      <c r="L82" s="633" t="s">
        <v>157</v>
      </c>
      <c r="M82" s="634"/>
      <c r="N82" s="634"/>
      <c r="O82" s="639"/>
      <c r="P82" s="639"/>
      <c r="Q82" s="639"/>
      <c r="R82" s="639"/>
      <c r="S82" s="639"/>
      <c r="T82" s="639"/>
      <c r="U82" s="639"/>
      <c r="V82" s="639"/>
      <c r="W82" s="639"/>
      <c r="X82" s="639"/>
      <c r="Y82" s="634" t="s">
        <v>158</v>
      </c>
      <c r="Z82" s="634"/>
      <c r="AA82" s="634"/>
      <c r="AB82" s="639"/>
      <c r="AC82" s="639"/>
      <c r="AD82" s="639"/>
      <c r="AE82" s="639"/>
      <c r="AF82" s="639"/>
      <c r="AG82" s="639"/>
      <c r="AH82" s="639"/>
      <c r="AI82" s="639"/>
      <c r="AJ82" s="639"/>
      <c r="AK82" s="639"/>
      <c r="AL82" s="107"/>
      <c r="AM82" s="107"/>
      <c r="AN82" s="107"/>
      <c r="AO82" s="107"/>
      <c r="AP82" s="107"/>
      <c r="AQ82" s="107"/>
      <c r="AR82" s="107"/>
      <c r="AS82" s="107"/>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9"/>
      <c r="CH82" s="109"/>
      <c r="CI82" s="109"/>
      <c r="CJ82" s="109"/>
      <c r="CK82" s="109"/>
      <c r="CL82" s="109"/>
      <c r="CM82" s="109"/>
      <c r="CN82" s="110"/>
    </row>
    <row r="83" spans="1:92" ht="45" customHeight="1">
      <c r="A83" s="630"/>
      <c r="B83" s="631"/>
      <c r="C83" s="631"/>
      <c r="D83" s="631"/>
      <c r="E83" s="631"/>
      <c r="F83" s="631"/>
      <c r="G83" s="631"/>
      <c r="H83" s="631"/>
      <c r="I83" s="631"/>
      <c r="J83" s="631"/>
      <c r="K83" s="632"/>
      <c r="L83" s="640"/>
      <c r="M83" s="641"/>
      <c r="N83" s="641"/>
      <c r="O83" s="641"/>
      <c r="P83" s="641"/>
      <c r="Q83" s="641"/>
      <c r="R83" s="641"/>
      <c r="S83" s="641"/>
      <c r="T83" s="641"/>
      <c r="U83" s="641"/>
      <c r="V83" s="641"/>
      <c r="W83" s="641"/>
      <c r="X83" s="641"/>
      <c r="Y83" s="641"/>
      <c r="Z83" s="641"/>
      <c r="AA83" s="641"/>
      <c r="AB83" s="642"/>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3"/>
      <c r="BA83" s="623"/>
      <c r="BB83" s="623"/>
      <c r="BC83" s="623"/>
      <c r="BD83" s="624"/>
      <c r="BE83" s="625"/>
      <c r="BF83" s="623"/>
      <c r="BG83" s="623"/>
      <c r="BH83" s="623"/>
      <c r="BI83" s="623"/>
      <c r="BJ83" s="623"/>
      <c r="BK83" s="623"/>
      <c r="BL83" s="623"/>
      <c r="BM83" s="623"/>
      <c r="BN83" s="623"/>
      <c r="BO83" s="623"/>
      <c r="BP83" s="623"/>
      <c r="BQ83" s="623"/>
      <c r="BR83" s="623"/>
      <c r="BS83" s="623"/>
      <c r="BT83" s="623"/>
      <c r="BU83" s="623"/>
      <c r="BV83" s="623"/>
      <c r="BW83" s="623"/>
      <c r="BX83" s="623"/>
      <c r="BY83" s="623"/>
      <c r="BZ83" s="623"/>
      <c r="CA83" s="623"/>
      <c r="CB83" s="623"/>
      <c r="CC83" s="623"/>
      <c r="CD83" s="623"/>
      <c r="CE83" s="623"/>
      <c r="CF83" s="623"/>
      <c r="CG83" s="623"/>
      <c r="CH83" s="623"/>
      <c r="CI83" s="623"/>
      <c r="CJ83" s="623"/>
      <c r="CK83" s="623"/>
      <c r="CL83" s="623"/>
      <c r="CM83" s="623"/>
      <c r="CN83" s="626"/>
    </row>
    <row r="84" spans="1:92" ht="33" customHeight="1">
      <c r="A84" s="614" t="s">
        <v>44</v>
      </c>
      <c r="B84" s="615"/>
      <c r="C84" s="615"/>
      <c r="D84" s="615"/>
      <c r="E84" s="615"/>
      <c r="F84" s="615"/>
      <c r="G84" s="615"/>
      <c r="H84" s="615"/>
      <c r="I84" s="615"/>
      <c r="J84" s="615"/>
      <c r="K84" s="616"/>
      <c r="L84" s="647" t="s">
        <v>133</v>
      </c>
      <c r="M84" s="648"/>
      <c r="N84" s="643"/>
      <c r="O84" s="643"/>
      <c r="P84" s="643"/>
      <c r="Q84" s="643"/>
      <c r="R84" s="643"/>
      <c r="S84" s="643"/>
      <c r="T84" s="643"/>
      <c r="U84" s="643"/>
      <c r="V84" s="643"/>
      <c r="W84" s="648" t="s">
        <v>134</v>
      </c>
      <c r="X84" s="648"/>
      <c r="Y84" s="643"/>
      <c r="Z84" s="643"/>
      <c r="AA84" s="643"/>
      <c r="AB84" s="643"/>
      <c r="AC84" s="643"/>
      <c r="AD84" s="643"/>
      <c r="AE84" s="643"/>
      <c r="AF84" s="643"/>
      <c r="AG84" s="643"/>
      <c r="AH84" s="648" t="s">
        <v>135</v>
      </c>
      <c r="AI84" s="648"/>
      <c r="AJ84" s="643"/>
      <c r="AK84" s="643"/>
      <c r="AL84" s="643"/>
      <c r="AM84" s="643"/>
      <c r="AN84" s="643"/>
      <c r="AO84" s="643"/>
      <c r="AP84" s="643"/>
      <c r="AQ84" s="643"/>
      <c r="AR84" s="644"/>
      <c r="AS84" s="570" t="s">
        <v>46</v>
      </c>
      <c r="AT84" s="571"/>
      <c r="AU84" s="571"/>
      <c r="AV84" s="571"/>
      <c r="AW84" s="571"/>
      <c r="AX84" s="571"/>
      <c r="AY84" s="571"/>
      <c r="AZ84" s="571"/>
      <c r="BA84" s="571"/>
      <c r="BB84" s="571"/>
      <c r="BC84" s="572"/>
      <c r="BD84" s="111"/>
      <c r="BE84" s="592" t="s">
        <v>133</v>
      </c>
      <c r="BF84" s="592"/>
      <c r="BG84" s="583"/>
      <c r="BH84" s="583"/>
      <c r="BI84" s="583"/>
      <c r="BJ84" s="583"/>
      <c r="BK84" s="583"/>
      <c r="BL84" s="583"/>
      <c r="BM84" s="583"/>
      <c r="BN84" s="583"/>
      <c r="BO84" s="583"/>
      <c r="BP84" s="592" t="s">
        <v>134</v>
      </c>
      <c r="BQ84" s="592"/>
      <c r="BR84" s="583"/>
      <c r="BS84" s="583"/>
      <c r="BT84" s="583"/>
      <c r="BU84" s="583"/>
      <c r="BV84" s="583"/>
      <c r="BW84" s="583"/>
      <c r="BX84" s="583"/>
      <c r="BY84" s="583"/>
      <c r="BZ84" s="583"/>
      <c r="CA84" s="583"/>
      <c r="CB84" s="592" t="s">
        <v>135</v>
      </c>
      <c r="CC84" s="592"/>
      <c r="CD84" s="583"/>
      <c r="CE84" s="583"/>
      <c r="CF84" s="583"/>
      <c r="CG84" s="583"/>
      <c r="CH84" s="583"/>
      <c r="CI84" s="583"/>
      <c r="CJ84" s="583"/>
      <c r="CK84" s="583"/>
      <c r="CL84" s="583"/>
      <c r="CM84" s="583"/>
      <c r="CN84" s="594"/>
    </row>
    <row r="85" spans="1:92" ht="33" customHeight="1">
      <c r="A85" s="645" t="s">
        <v>45</v>
      </c>
      <c r="B85" s="646"/>
      <c r="C85" s="615"/>
      <c r="D85" s="615"/>
      <c r="E85" s="615"/>
      <c r="F85" s="615"/>
      <c r="G85" s="615"/>
      <c r="H85" s="615"/>
      <c r="I85" s="615"/>
      <c r="J85" s="615"/>
      <c r="K85" s="616"/>
      <c r="L85" s="647" t="s">
        <v>133</v>
      </c>
      <c r="M85" s="648"/>
      <c r="N85" s="643"/>
      <c r="O85" s="643"/>
      <c r="P85" s="643"/>
      <c r="Q85" s="643"/>
      <c r="R85" s="643"/>
      <c r="S85" s="643"/>
      <c r="T85" s="643"/>
      <c r="U85" s="643"/>
      <c r="V85" s="643"/>
      <c r="W85" s="648" t="s">
        <v>134</v>
      </c>
      <c r="X85" s="648"/>
      <c r="Y85" s="643"/>
      <c r="Z85" s="643"/>
      <c r="AA85" s="643"/>
      <c r="AB85" s="643"/>
      <c r="AC85" s="643"/>
      <c r="AD85" s="643"/>
      <c r="AE85" s="643"/>
      <c r="AF85" s="643"/>
      <c r="AG85" s="643"/>
      <c r="AH85" s="648" t="s">
        <v>135</v>
      </c>
      <c r="AI85" s="648"/>
      <c r="AJ85" s="643"/>
      <c r="AK85" s="643"/>
      <c r="AL85" s="643"/>
      <c r="AM85" s="643"/>
      <c r="AN85" s="643"/>
      <c r="AO85" s="643"/>
      <c r="AP85" s="643"/>
      <c r="AQ85" s="643"/>
      <c r="AR85" s="644"/>
      <c r="AS85" s="573"/>
      <c r="AT85" s="574"/>
      <c r="AU85" s="574"/>
      <c r="AV85" s="574"/>
      <c r="AW85" s="574"/>
      <c r="AX85" s="574"/>
      <c r="AY85" s="574"/>
      <c r="AZ85" s="574"/>
      <c r="BA85" s="574"/>
      <c r="BB85" s="574"/>
      <c r="BC85" s="575"/>
      <c r="BD85" s="112"/>
      <c r="BE85" s="593"/>
      <c r="BF85" s="593"/>
      <c r="BG85" s="584"/>
      <c r="BH85" s="584"/>
      <c r="BI85" s="584"/>
      <c r="BJ85" s="584"/>
      <c r="BK85" s="584"/>
      <c r="BL85" s="584"/>
      <c r="BM85" s="584"/>
      <c r="BN85" s="584"/>
      <c r="BO85" s="584"/>
      <c r="BP85" s="593"/>
      <c r="BQ85" s="593"/>
      <c r="BR85" s="584"/>
      <c r="BS85" s="584"/>
      <c r="BT85" s="584"/>
      <c r="BU85" s="584"/>
      <c r="BV85" s="584"/>
      <c r="BW85" s="584"/>
      <c r="BX85" s="584"/>
      <c r="BY85" s="584"/>
      <c r="BZ85" s="584"/>
      <c r="CA85" s="584"/>
      <c r="CB85" s="593"/>
      <c r="CC85" s="593"/>
      <c r="CD85" s="584"/>
      <c r="CE85" s="584"/>
      <c r="CF85" s="584"/>
      <c r="CG85" s="584"/>
      <c r="CH85" s="584"/>
      <c r="CI85" s="584"/>
      <c r="CJ85" s="584"/>
      <c r="CK85" s="584"/>
      <c r="CL85" s="584"/>
      <c r="CM85" s="584"/>
      <c r="CN85" s="595"/>
    </row>
    <row r="86" spans="1:92" ht="18.75" customHeight="1">
      <c r="A86" s="85"/>
      <c r="B86" s="85"/>
      <c r="C86" s="85"/>
      <c r="D86" s="113"/>
      <c r="E86" s="113"/>
      <c r="F86" s="113"/>
      <c r="G86" s="113"/>
      <c r="H86" s="113"/>
      <c r="I86" s="113"/>
      <c r="J86" s="113"/>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139</v>
      </c>
      <c r="C87" s="85"/>
      <c r="D87" s="113"/>
      <c r="E87" s="113"/>
      <c r="F87" s="113"/>
      <c r="G87" s="113"/>
      <c r="H87" s="113"/>
      <c r="I87" s="113"/>
      <c r="J87" s="113"/>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5"/>
      <c r="B88" s="205"/>
      <c r="C88" s="205"/>
      <c r="D88" s="205"/>
      <c r="E88" s="205"/>
      <c r="F88" s="205"/>
      <c r="G88" s="85" t="s">
        <v>140</v>
      </c>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row>
    <row r="89" spans="1:92" ht="18" customHeight="1">
      <c r="A89" s="85"/>
      <c r="B89" s="85"/>
      <c r="C89" s="85"/>
      <c r="D89" s="113"/>
      <c r="E89" s="113"/>
      <c r="F89" s="113"/>
      <c r="G89" s="113"/>
      <c r="H89" s="113"/>
      <c r="I89" s="113"/>
      <c r="J89" s="113"/>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214</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71"/>
      <c r="BQ92" s="471"/>
      <c r="BR92" s="471"/>
      <c r="BS92" s="471"/>
      <c r="BT92" s="471"/>
      <c r="BU92" s="471"/>
      <c r="BV92" s="471"/>
      <c r="BW92" s="471"/>
      <c r="BX92" s="471"/>
      <c r="BY92" s="471"/>
      <c r="BZ92" s="471"/>
      <c r="CA92" s="471"/>
      <c r="CB92" s="471"/>
      <c r="CC92" s="471"/>
      <c r="CD92" s="471"/>
      <c r="CE92" s="471"/>
      <c r="CF92" s="471"/>
      <c r="CG92" s="471"/>
      <c r="CH92" s="471"/>
      <c r="CI92" s="471"/>
      <c r="CJ92" s="471"/>
      <c r="CK92" s="471"/>
      <c r="CL92" s="471"/>
      <c r="CM92" s="471"/>
      <c r="CN92" s="471"/>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1:92" ht="28.5" customHeight="1">
      <c r="A96" s="610" t="s">
        <v>50</v>
      </c>
      <c r="B96" s="610"/>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0"/>
      <c r="AL96" s="610"/>
      <c r="AM96" s="610"/>
      <c r="AN96" s="610"/>
      <c r="AO96" s="610"/>
      <c r="AP96" s="610"/>
      <c r="AQ96" s="610"/>
      <c r="AR96" s="610"/>
      <c r="AS96" s="610"/>
      <c r="AT96" s="610"/>
      <c r="AU96" s="610"/>
      <c r="AV96" s="610"/>
      <c r="AW96" s="610"/>
      <c r="AX96" s="610"/>
      <c r="AY96" s="610"/>
      <c r="AZ96" s="610"/>
      <c r="BA96" s="610"/>
      <c r="BB96" s="610"/>
      <c r="BC96" s="610"/>
      <c r="BD96" s="610"/>
      <c r="BE96" s="610"/>
      <c r="BF96" s="610"/>
      <c r="BG96" s="610"/>
      <c r="BH96" s="610"/>
      <c r="BI96" s="610"/>
      <c r="BJ96" s="610"/>
      <c r="BK96" s="610"/>
      <c r="BL96" s="610"/>
      <c r="BM96" s="610"/>
      <c r="BN96" s="610"/>
      <c r="BO96" s="610"/>
      <c r="BP96" s="610"/>
      <c r="BQ96" s="610"/>
      <c r="BR96" s="610"/>
      <c r="BS96" s="610"/>
      <c r="BT96" s="610"/>
      <c r="BU96" s="610"/>
      <c r="BV96" s="610"/>
      <c r="BW96" s="610"/>
      <c r="BX96" s="610"/>
      <c r="BY96" s="610"/>
      <c r="BZ96" s="610"/>
      <c r="CA96" s="610"/>
      <c r="CB96" s="610"/>
      <c r="CC96" s="610"/>
      <c r="CD96" s="610"/>
      <c r="CE96" s="610"/>
      <c r="CF96" s="610"/>
      <c r="CG96" s="610"/>
      <c r="CH96" s="610"/>
      <c r="CI96" s="610"/>
      <c r="CJ96" s="610"/>
      <c r="CK96" s="610"/>
      <c r="CL96" s="610"/>
      <c r="CM96" s="610"/>
      <c r="CN96" s="610"/>
    </row>
    <row r="97" spans="1:92" ht="28.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row>
    <row r="98" spans="1:92" ht="18" customHeight="1">
      <c r="A98" s="115"/>
      <c r="B98" s="115"/>
    </row>
    <row r="99" spans="1:92" ht="92.25" customHeight="1">
      <c r="A99" s="609" t="s">
        <v>51</v>
      </c>
      <c r="B99" s="609"/>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09"/>
      <c r="AN99" s="609"/>
      <c r="AO99" s="609"/>
      <c r="AP99" s="609"/>
      <c r="AQ99" s="609"/>
      <c r="AR99" s="609"/>
      <c r="AS99" s="609"/>
      <c r="AT99" s="609"/>
      <c r="AU99" s="609"/>
      <c r="AV99" s="609"/>
      <c r="AW99" s="609"/>
      <c r="AX99" s="609"/>
      <c r="AY99" s="609"/>
      <c r="AZ99" s="609"/>
      <c r="BA99" s="609"/>
      <c r="BB99" s="609"/>
      <c r="BC99" s="609"/>
      <c r="BD99" s="609"/>
      <c r="BE99" s="609"/>
      <c r="BF99" s="609"/>
      <c r="BG99" s="609"/>
      <c r="BH99" s="609"/>
      <c r="BI99" s="609"/>
      <c r="BJ99" s="609"/>
      <c r="BK99" s="609"/>
      <c r="BL99" s="609"/>
      <c r="BM99" s="609"/>
      <c r="BN99" s="609"/>
      <c r="BO99" s="609"/>
      <c r="BP99" s="609"/>
      <c r="BQ99" s="609"/>
      <c r="BR99" s="609"/>
      <c r="BS99" s="609"/>
      <c r="BT99" s="609"/>
      <c r="BU99" s="609"/>
      <c r="BV99" s="609"/>
      <c r="BW99" s="609"/>
      <c r="BX99" s="609"/>
      <c r="BY99" s="609"/>
      <c r="BZ99" s="609"/>
      <c r="CA99" s="609"/>
      <c r="CB99" s="609"/>
      <c r="CC99" s="609"/>
      <c r="CD99" s="609"/>
      <c r="CE99" s="609"/>
      <c r="CF99" s="609"/>
      <c r="CG99" s="609"/>
      <c r="CH99" s="609"/>
      <c r="CI99" s="609"/>
      <c r="CJ99" s="609"/>
      <c r="CK99" s="609"/>
      <c r="CL99" s="609"/>
      <c r="CM99" s="609"/>
      <c r="CN99" s="609"/>
    </row>
    <row r="100" spans="1:92" ht="18" customHeight="1">
      <c r="A100" s="116"/>
      <c r="B100" s="116"/>
      <c r="C100" s="117"/>
      <c r="D100" s="117"/>
      <c r="E100" s="118"/>
      <c r="F100" s="118"/>
      <c r="G100" s="119"/>
      <c r="H100" s="119"/>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row>
    <row r="101" spans="1:92" ht="18" customHeight="1">
      <c r="A101" s="116"/>
      <c r="B101" s="116"/>
      <c r="C101" s="117"/>
      <c r="D101" s="117"/>
      <c r="E101" s="118"/>
      <c r="F101" s="118"/>
      <c r="G101" s="119"/>
      <c r="H101" s="119"/>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row>
    <row r="102" spans="1:92" ht="18" customHeight="1">
      <c r="A102" s="120"/>
      <c r="B102" s="120"/>
      <c r="C102" s="117"/>
      <c r="D102" s="117"/>
      <c r="E102" s="118"/>
      <c r="F102" s="118"/>
      <c r="G102" s="119"/>
      <c r="H102" s="119"/>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row>
    <row r="103" spans="1:92" ht="18" customHeight="1">
      <c r="A103" s="120"/>
      <c r="B103" s="120"/>
      <c r="C103" s="117"/>
      <c r="D103" s="117"/>
      <c r="E103" s="118"/>
      <c r="F103" s="118"/>
      <c r="G103" s="119"/>
      <c r="H103" s="119"/>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row>
    <row r="104" spans="1:92" ht="18" customHeight="1">
      <c r="A104" s="611" t="s">
        <v>52</v>
      </c>
      <c r="B104" s="611"/>
      <c r="C104" s="611"/>
      <c r="D104" s="611"/>
      <c r="E104" s="611"/>
      <c r="F104" s="611"/>
      <c r="G104" s="611"/>
      <c r="H104" s="611"/>
      <c r="I104" s="611"/>
      <c r="J104" s="611"/>
      <c r="K104" s="611"/>
      <c r="L104" s="611"/>
      <c r="M104" s="611"/>
      <c r="N104" s="611"/>
      <c r="O104" s="611"/>
      <c r="P104" s="611"/>
      <c r="Q104" s="611"/>
      <c r="R104" s="611"/>
      <c r="S104" s="611"/>
      <c r="T104" s="611"/>
      <c r="U104" s="611"/>
      <c r="V104" s="611"/>
      <c r="W104" s="611"/>
      <c r="X104" s="611"/>
      <c r="Y104" s="611"/>
      <c r="Z104" s="611"/>
      <c r="AA104" s="611"/>
      <c r="AB104" s="611"/>
      <c r="AC104" s="611"/>
      <c r="AD104" s="611"/>
      <c r="AE104" s="611"/>
      <c r="AF104" s="611"/>
      <c r="AG104" s="611"/>
      <c r="AH104" s="611"/>
      <c r="AI104" s="611"/>
      <c r="AJ104" s="611"/>
      <c r="AK104" s="611"/>
      <c r="AL104" s="611"/>
      <c r="AM104" s="611"/>
      <c r="AN104" s="611"/>
      <c r="AO104" s="611"/>
      <c r="AP104" s="611"/>
      <c r="AQ104" s="611"/>
      <c r="AR104" s="611"/>
      <c r="AS104" s="611"/>
      <c r="AT104" s="611"/>
      <c r="AU104" s="611"/>
      <c r="AV104" s="611"/>
      <c r="AW104" s="611"/>
      <c r="AX104" s="611"/>
      <c r="AY104" s="611"/>
      <c r="AZ104" s="611"/>
      <c r="BA104" s="611"/>
      <c r="BB104" s="611"/>
      <c r="BC104" s="611"/>
      <c r="BD104" s="611"/>
      <c r="BE104" s="611"/>
      <c r="BF104" s="611"/>
      <c r="BG104" s="611"/>
      <c r="BH104" s="611"/>
      <c r="BI104" s="611"/>
      <c r="BJ104" s="611"/>
      <c r="BK104" s="611"/>
      <c r="BL104" s="611"/>
      <c r="BM104" s="611"/>
      <c r="BN104" s="611"/>
      <c r="BO104" s="611"/>
      <c r="BP104" s="611"/>
      <c r="BQ104" s="611"/>
      <c r="BR104" s="611"/>
      <c r="BS104" s="611"/>
      <c r="BT104" s="611"/>
      <c r="BU104" s="611"/>
      <c r="BV104" s="611"/>
      <c r="BW104" s="611"/>
      <c r="BX104" s="611"/>
      <c r="BY104" s="611"/>
      <c r="BZ104" s="611"/>
      <c r="CA104" s="611"/>
      <c r="CB104" s="611"/>
      <c r="CC104" s="611"/>
      <c r="CD104" s="611"/>
      <c r="CE104" s="611"/>
      <c r="CF104" s="611"/>
      <c r="CG104" s="611"/>
      <c r="CH104" s="611"/>
      <c r="CI104" s="611"/>
      <c r="CJ104" s="611"/>
      <c r="CK104" s="611"/>
      <c r="CL104" s="611"/>
      <c r="CM104" s="611"/>
      <c r="CN104" s="611"/>
    </row>
    <row r="105" spans="1:92" ht="18"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row>
    <row r="106" spans="1:92" ht="117" customHeight="1">
      <c r="A106" s="612" t="s">
        <v>169</v>
      </c>
      <c r="B106" s="612"/>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612"/>
      <c r="AL106" s="612"/>
      <c r="AM106" s="612"/>
      <c r="AN106" s="612"/>
      <c r="AO106" s="612"/>
      <c r="AP106" s="612"/>
      <c r="AQ106" s="612"/>
      <c r="AR106" s="612"/>
      <c r="AS106" s="612"/>
      <c r="AT106" s="612"/>
      <c r="AU106" s="612"/>
      <c r="AV106" s="612"/>
      <c r="AW106" s="612"/>
      <c r="AX106" s="612"/>
      <c r="AY106" s="612"/>
      <c r="AZ106" s="612"/>
      <c r="BA106" s="612"/>
      <c r="BB106" s="612"/>
      <c r="BC106" s="612"/>
      <c r="BD106" s="612"/>
      <c r="BE106" s="612"/>
      <c r="BF106" s="612"/>
      <c r="BG106" s="612"/>
      <c r="BH106" s="612"/>
      <c r="BI106" s="612"/>
      <c r="BJ106" s="612"/>
      <c r="BK106" s="612"/>
      <c r="BL106" s="612"/>
      <c r="BM106" s="612"/>
      <c r="BN106" s="612"/>
      <c r="BO106" s="612"/>
      <c r="BP106" s="612"/>
      <c r="BQ106" s="612"/>
      <c r="BR106" s="612"/>
      <c r="BS106" s="612"/>
      <c r="BT106" s="612"/>
      <c r="BU106" s="612"/>
      <c r="BV106" s="612"/>
      <c r="BW106" s="612"/>
      <c r="BX106" s="612"/>
      <c r="BY106" s="612"/>
      <c r="BZ106" s="612"/>
      <c r="CA106" s="612"/>
      <c r="CB106" s="612"/>
      <c r="CC106" s="612"/>
      <c r="CD106" s="612"/>
      <c r="CE106" s="612"/>
      <c r="CF106" s="612"/>
      <c r="CG106" s="612"/>
      <c r="CH106" s="612"/>
      <c r="CI106" s="612"/>
      <c r="CJ106" s="612"/>
      <c r="CK106" s="612"/>
      <c r="CL106" s="612"/>
      <c r="CM106" s="612"/>
      <c r="CN106" s="612"/>
    </row>
    <row r="107" spans="1:92" ht="18" customHeight="1">
      <c r="A107" s="117"/>
      <c r="B107" s="117"/>
      <c r="C107" s="116"/>
      <c r="D107" s="117"/>
      <c r="E107" s="118"/>
      <c r="F107" s="118"/>
      <c r="G107" s="119"/>
      <c r="H107" s="119"/>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row>
    <row r="108" spans="1:92" ht="56.25" customHeight="1">
      <c r="A108" s="608" t="s">
        <v>53</v>
      </c>
      <c r="B108" s="608"/>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608"/>
      <c r="AY108" s="608"/>
      <c r="AZ108" s="608"/>
      <c r="BA108" s="608"/>
      <c r="BB108" s="608"/>
      <c r="BC108" s="608"/>
      <c r="BD108" s="608"/>
      <c r="BE108" s="608"/>
      <c r="BF108" s="608"/>
      <c r="BG108" s="608"/>
      <c r="BH108" s="608"/>
      <c r="BI108" s="608"/>
      <c r="BJ108" s="608"/>
      <c r="BK108" s="608"/>
      <c r="BL108" s="608"/>
      <c r="BM108" s="608"/>
      <c r="BN108" s="608"/>
      <c r="BO108" s="608"/>
      <c r="BP108" s="608"/>
      <c r="BQ108" s="608"/>
      <c r="BR108" s="608"/>
      <c r="BS108" s="608"/>
      <c r="BT108" s="608"/>
      <c r="BU108" s="608"/>
      <c r="BV108" s="608"/>
      <c r="BW108" s="608"/>
      <c r="BX108" s="608"/>
      <c r="BY108" s="608"/>
      <c r="BZ108" s="608"/>
      <c r="CA108" s="608"/>
      <c r="CB108" s="608"/>
      <c r="CC108" s="608"/>
      <c r="CD108" s="608"/>
      <c r="CE108" s="608"/>
      <c r="CF108" s="608"/>
      <c r="CG108" s="608"/>
      <c r="CH108" s="608"/>
      <c r="CI108" s="608"/>
      <c r="CJ108" s="608"/>
      <c r="CK108" s="608"/>
      <c r="CL108" s="608"/>
      <c r="CM108" s="608"/>
      <c r="CN108" s="608"/>
    </row>
    <row r="109" spans="1:92" ht="18" customHeight="1">
      <c r="A109" s="116"/>
      <c r="B109" s="116"/>
      <c r="C109" s="117"/>
      <c r="D109" s="117"/>
      <c r="E109" s="118"/>
      <c r="F109" s="118"/>
      <c r="G109" s="119"/>
      <c r="H109" s="119"/>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row>
    <row r="110" spans="1:92" ht="56.25" customHeight="1">
      <c r="A110" s="608" t="s">
        <v>54</v>
      </c>
      <c r="B110" s="608"/>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08"/>
      <c r="AL110" s="608"/>
      <c r="AM110" s="608"/>
      <c r="AN110" s="608"/>
      <c r="AO110" s="608"/>
      <c r="AP110" s="608"/>
      <c r="AQ110" s="608"/>
      <c r="AR110" s="608"/>
      <c r="AS110" s="608"/>
      <c r="AT110" s="608"/>
      <c r="AU110" s="608"/>
      <c r="AV110" s="608"/>
      <c r="AW110" s="608"/>
      <c r="AX110" s="608"/>
      <c r="AY110" s="608"/>
      <c r="AZ110" s="608"/>
      <c r="BA110" s="608"/>
      <c r="BB110" s="608"/>
      <c r="BC110" s="608"/>
      <c r="BD110" s="608"/>
      <c r="BE110" s="608"/>
      <c r="BF110" s="608"/>
      <c r="BG110" s="608"/>
      <c r="BH110" s="608"/>
      <c r="BI110" s="608"/>
      <c r="BJ110" s="608"/>
      <c r="BK110" s="608"/>
      <c r="BL110" s="608"/>
      <c r="BM110" s="608"/>
      <c r="BN110" s="608"/>
      <c r="BO110" s="608"/>
      <c r="BP110" s="608"/>
      <c r="BQ110" s="608"/>
      <c r="BR110" s="608"/>
      <c r="BS110" s="608"/>
      <c r="BT110" s="608"/>
      <c r="BU110" s="608"/>
      <c r="BV110" s="608"/>
      <c r="BW110" s="608"/>
      <c r="BX110" s="608"/>
      <c r="BY110" s="608"/>
      <c r="BZ110" s="608"/>
      <c r="CA110" s="608"/>
      <c r="CB110" s="608"/>
      <c r="CC110" s="608"/>
      <c r="CD110" s="608"/>
      <c r="CE110" s="608"/>
      <c r="CF110" s="608"/>
      <c r="CG110" s="608"/>
      <c r="CH110" s="608"/>
      <c r="CI110" s="608"/>
      <c r="CJ110" s="608"/>
      <c r="CK110" s="608"/>
      <c r="CL110" s="608"/>
      <c r="CM110" s="608"/>
      <c r="CN110" s="608"/>
    </row>
    <row r="111" spans="1:92" ht="18" customHeight="1">
      <c r="A111" s="117"/>
      <c r="B111" s="117"/>
      <c r="C111" s="117"/>
      <c r="D111" s="117"/>
      <c r="E111" s="118"/>
      <c r="F111" s="118"/>
      <c r="G111" s="119"/>
      <c r="H111" s="119"/>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row>
    <row r="112" spans="1:92" ht="57" customHeight="1">
      <c r="A112" s="608" t="s">
        <v>55</v>
      </c>
      <c r="B112" s="608"/>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8"/>
      <c r="AL112" s="608"/>
      <c r="AM112" s="608"/>
      <c r="AN112" s="608"/>
      <c r="AO112" s="608"/>
      <c r="AP112" s="608"/>
      <c r="AQ112" s="608"/>
      <c r="AR112" s="608"/>
      <c r="AS112" s="608"/>
      <c r="AT112" s="608"/>
      <c r="AU112" s="608"/>
      <c r="AV112" s="608"/>
      <c r="AW112" s="608"/>
      <c r="AX112" s="608"/>
      <c r="AY112" s="608"/>
      <c r="AZ112" s="608"/>
      <c r="BA112" s="608"/>
      <c r="BB112" s="608"/>
      <c r="BC112" s="608"/>
      <c r="BD112" s="608"/>
      <c r="BE112" s="608"/>
      <c r="BF112" s="608"/>
      <c r="BG112" s="608"/>
      <c r="BH112" s="608"/>
      <c r="BI112" s="608"/>
      <c r="BJ112" s="608"/>
      <c r="BK112" s="608"/>
      <c r="BL112" s="608"/>
      <c r="BM112" s="608"/>
      <c r="BN112" s="608"/>
      <c r="BO112" s="608"/>
      <c r="BP112" s="608"/>
      <c r="BQ112" s="608"/>
      <c r="BR112" s="608"/>
      <c r="BS112" s="608"/>
      <c r="BT112" s="608"/>
      <c r="BU112" s="608"/>
      <c r="BV112" s="608"/>
      <c r="BW112" s="608"/>
      <c r="BX112" s="608"/>
      <c r="BY112" s="608"/>
      <c r="BZ112" s="608"/>
      <c r="CA112" s="608"/>
      <c r="CB112" s="608"/>
      <c r="CC112" s="608"/>
      <c r="CD112" s="608"/>
      <c r="CE112" s="608"/>
      <c r="CF112" s="608"/>
      <c r="CG112" s="608"/>
      <c r="CH112" s="608"/>
      <c r="CI112" s="608"/>
      <c r="CJ112" s="608"/>
      <c r="CK112" s="608"/>
      <c r="CL112" s="608"/>
      <c r="CM112" s="608"/>
      <c r="CN112" s="608"/>
    </row>
    <row r="113" spans="1:92" ht="57"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c r="CJ113" s="122"/>
      <c r="CK113" s="122"/>
      <c r="CL113" s="122"/>
      <c r="CM113" s="122"/>
      <c r="CN113" s="122"/>
    </row>
    <row r="114" spans="1:92" ht="57"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c r="CJ114" s="122"/>
      <c r="CK114" s="122"/>
      <c r="CL114" s="122"/>
      <c r="CM114" s="122"/>
      <c r="CN114" s="122"/>
    </row>
    <row r="115" spans="1:92" ht="57"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c r="CJ115" s="122"/>
      <c r="CK115" s="122"/>
      <c r="CL115" s="122"/>
      <c r="CM115" s="122"/>
      <c r="CN115" s="122"/>
    </row>
    <row r="116" spans="1:92" ht="57"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c r="CK116" s="122"/>
      <c r="CL116" s="122"/>
      <c r="CM116" s="122"/>
      <c r="CN116" s="122"/>
    </row>
    <row r="117" spans="1:92" ht="57"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c r="CJ117" s="122"/>
      <c r="CK117" s="122"/>
      <c r="CL117" s="122"/>
      <c r="CM117" s="122"/>
      <c r="CN117" s="122"/>
    </row>
    <row r="118" spans="1:92" ht="57"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122"/>
      <c r="CK118" s="122"/>
      <c r="CL118" s="122"/>
      <c r="CM118" s="122"/>
      <c r="CN118" s="122"/>
    </row>
    <row r="119" spans="1:92" ht="57"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row>
  </sheetData>
  <sheetProtection algorithmName="SHA-512" hashValue="DENMpf/cwOoP4Mdn8ReVbcDnSdrmNUdxGPMnRYyMd30PLyzAqpd6SxkK41zrcb6cjcIQf8WCkPir7gVIHbZh1Q==" saltValue="gCCNpAjLAYUvl2jeKweWQw==" spinCount="100000" sheet="1" objects="1" scenarios="1"/>
  <mergeCells count="210">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I21:BJ21"/>
    <mergeCell ref="BK21:BO21"/>
    <mergeCell ref="AT24:BC24"/>
    <mergeCell ref="BD24:CL24"/>
    <mergeCell ref="BD22:BK22"/>
    <mergeCell ref="BL22:CL22"/>
    <mergeCell ref="BD23:CL23"/>
    <mergeCell ref="AT22:BC23"/>
    <mergeCell ref="A70:X70"/>
    <mergeCell ref="Y70:BO70"/>
    <mergeCell ref="BP70:CN70"/>
    <mergeCell ref="CD75:CH75"/>
    <mergeCell ref="CI75:CL75"/>
    <mergeCell ref="BQ71:CN71"/>
    <mergeCell ref="A74:X74"/>
    <mergeCell ref="A75:K75"/>
    <mergeCell ref="V75:Y75"/>
    <mergeCell ref="Z75:AD75"/>
    <mergeCell ref="AE75:AH75"/>
    <mergeCell ref="AI75:AM75"/>
    <mergeCell ref="AN75:AQ75"/>
    <mergeCell ref="BZ75:CC75"/>
    <mergeCell ref="M75:Q75"/>
    <mergeCell ref="R75:U75"/>
    <mergeCell ref="AJ85:AR85"/>
    <mergeCell ref="A85:K85"/>
    <mergeCell ref="L85:M85"/>
    <mergeCell ref="N85:V85"/>
    <mergeCell ref="W85:X85"/>
    <mergeCell ref="Y85:AG85"/>
    <mergeCell ref="AH85:AI85"/>
    <mergeCell ref="A84:K84"/>
    <mergeCell ref="L84:M84"/>
    <mergeCell ref="N84:V84"/>
    <mergeCell ref="W84:X84"/>
    <mergeCell ref="Y84:AG84"/>
    <mergeCell ref="AH84:AI84"/>
    <mergeCell ref="AJ84:AR84"/>
    <mergeCell ref="A82:K83"/>
    <mergeCell ref="L82:N82"/>
    <mergeCell ref="BD80:CN80"/>
    <mergeCell ref="BD81:BR81"/>
    <mergeCell ref="BS81:BT81"/>
    <mergeCell ref="BU81:CN81"/>
    <mergeCell ref="O82:X82"/>
    <mergeCell ref="Y82:AA82"/>
    <mergeCell ref="AB82:AK82"/>
    <mergeCell ref="L83:AB83"/>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BP75:BT75"/>
    <mergeCell ref="AS51:BC51"/>
    <mergeCell ref="BD51:BR51"/>
    <mergeCell ref="BS51:BT51"/>
    <mergeCell ref="BR84:CA85"/>
    <mergeCell ref="BU75:BY75"/>
    <mergeCell ref="BG75:BK75"/>
    <mergeCell ref="BL75:BO75"/>
    <mergeCell ref="AT64:AV64"/>
    <mergeCell ref="AW64:CN64"/>
    <mergeCell ref="BU51:CN51"/>
    <mergeCell ref="BF52:BN52"/>
    <mergeCell ref="BO52:BP52"/>
    <mergeCell ref="BQ52:BZ52"/>
    <mergeCell ref="CA52:CB52"/>
    <mergeCell ref="CC52:CN52"/>
    <mergeCell ref="BG84:BO85"/>
    <mergeCell ref="BP84:BQ85"/>
    <mergeCell ref="CB84:CC85"/>
    <mergeCell ref="CD84:CN85"/>
    <mergeCell ref="BE84:BF85"/>
    <mergeCell ref="AL62:BI62"/>
    <mergeCell ref="BJ62:BL62"/>
    <mergeCell ref="BM62:CN62"/>
    <mergeCell ref="A49:X49"/>
    <mergeCell ref="A50:K50"/>
    <mergeCell ref="L50:AR50"/>
    <mergeCell ref="A51:K51"/>
    <mergeCell ref="L51:M51"/>
    <mergeCell ref="N51:V51"/>
    <mergeCell ref="W51:X51"/>
    <mergeCell ref="Y51:AG51"/>
    <mergeCell ref="AS84:BC85"/>
    <mergeCell ref="AS75:BC75"/>
    <mergeCell ref="O62:AH62"/>
    <mergeCell ref="AI62:AK62"/>
    <mergeCell ref="L63:AH63"/>
    <mergeCell ref="AI63:BI63"/>
    <mergeCell ref="AV66:CL66"/>
    <mergeCell ref="A79:X79"/>
    <mergeCell ref="A80:K80"/>
    <mergeCell ref="L80:AR80"/>
    <mergeCell ref="AS80:BC80"/>
    <mergeCell ref="AC83:BD83"/>
    <mergeCell ref="BE83:CN83"/>
    <mergeCell ref="A81:K81"/>
    <mergeCell ref="L81:AR81"/>
    <mergeCell ref="AS81:BC81"/>
    <mergeCell ref="AC65:AS67"/>
    <mergeCell ref="AT65:AU65"/>
    <mergeCell ref="BL16:BN16"/>
    <mergeCell ref="BO16:BR16"/>
    <mergeCell ref="BS16:BU16"/>
    <mergeCell ref="BV16:BY16"/>
    <mergeCell ref="BZ16:CB16"/>
    <mergeCell ref="CK16:CN16"/>
    <mergeCell ref="AT21:BC21"/>
    <mergeCell ref="BD21:BH21"/>
    <mergeCell ref="BY45:CL45"/>
    <mergeCell ref="BY46:CL46"/>
    <mergeCell ref="AV65:CL65"/>
    <mergeCell ref="CM65:CN65"/>
    <mergeCell ref="AT66:AU66"/>
    <mergeCell ref="BJ63:CN63"/>
    <mergeCell ref="AH51:AI51"/>
    <mergeCell ref="AJ51:AR51"/>
    <mergeCell ref="L59:N59"/>
    <mergeCell ref="O59:AB59"/>
    <mergeCell ref="AT59:BD59"/>
    <mergeCell ref="BE59:BR59"/>
    <mergeCell ref="BS59:BW59"/>
    <mergeCell ref="A60:K61"/>
    <mergeCell ref="L60:N60"/>
    <mergeCell ref="A52:K52"/>
    <mergeCell ref="L52:M52"/>
    <mergeCell ref="N52:V52"/>
    <mergeCell ref="W52:X52"/>
    <mergeCell ref="Y52:AG52"/>
    <mergeCell ref="AH52:AI52"/>
    <mergeCell ref="AJ52:AR52"/>
    <mergeCell ref="AS52:BC52"/>
    <mergeCell ref="BD52:BE52"/>
    <mergeCell ref="AC57:AS57"/>
    <mergeCell ref="O60:AB60"/>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s>
  <phoneticPr fontId="35"/>
  <conditionalFormatting sqref="Z75 AI75">
    <cfRule type="expression" dxfId="158" priority="95" stopIfTrue="1">
      <formula>Z75=""</formula>
    </cfRule>
  </conditionalFormatting>
  <conditionalFormatting sqref="BD12:BK12">
    <cfRule type="expression" dxfId="157" priority="85">
      <formula>$BD$12=""</formula>
    </cfRule>
  </conditionalFormatting>
  <conditionalFormatting sqref="BL12:CL12">
    <cfRule type="expression" dxfId="156" priority="84">
      <formula>$BL$12=""</formula>
    </cfRule>
  </conditionalFormatting>
  <conditionalFormatting sqref="BD13:CL13">
    <cfRule type="expression" dxfId="155" priority="83" stopIfTrue="1">
      <formula>$BL$12=""</formula>
    </cfRule>
  </conditionalFormatting>
  <conditionalFormatting sqref="O56 AB56 L57">
    <cfRule type="expression" dxfId="154" priority="82" stopIfTrue="1">
      <formula>L56=""</formula>
    </cfRule>
  </conditionalFormatting>
  <conditionalFormatting sqref="AT64">
    <cfRule type="expression" priority="77" stopIfTrue="1">
      <formula>AND($AC$66="■",$AT$66="■")</formula>
    </cfRule>
    <cfRule type="expression" dxfId="153" priority="81" stopIfTrue="1">
      <formula>AND($AC$64="■",$AT$64="□")</formula>
    </cfRule>
  </conditionalFormatting>
  <conditionalFormatting sqref="L64 AC64">
    <cfRule type="expression" dxfId="152" priority="80" stopIfTrue="1">
      <formula>AND($L$64="□",$AC$64="□")</formula>
    </cfRule>
  </conditionalFormatting>
  <conditionalFormatting sqref="AC64:CN64">
    <cfRule type="expression" dxfId="151" priority="79" stopIfTrue="1">
      <formula>$L$64="■"</formula>
    </cfRule>
  </conditionalFormatting>
  <conditionalFormatting sqref="L64:AB64">
    <cfRule type="expression" dxfId="150" priority="78" stopIfTrue="1">
      <formula>$AC$64="■"</formula>
    </cfRule>
  </conditionalFormatting>
  <conditionalFormatting sqref="AC57:AS57">
    <cfRule type="expression" dxfId="149" priority="76" stopIfTrue="1">
      <formula>$AC$57=""</formula>
    </cfRule>
  </conditionalFormatting>
  <conditionalFormatting sqref="AT57:CN57">
    <cfRule type="expression" dxfId="148" priority="75" stopIfTrue="1">
      <formula>$AT$57=""</formula>
    </cfRule>
  </conditionalFormatting>
  <conditionalFormatting sqref="AC65:CN67">
    <cfRule type="expression" dxfId="147" priority="74" stopIfTrue="1">
      <formula>$L$64="■"</formula>
    </cfRule>
  </conditionalFormatting>
  <conditionalFormatting sqref="AV65:CL65">
    <cfRule type="expression" dxfId="146" priority="73" stopIfTrue="1">
      <formula>AND($AC$64="■",$AV$65="")</formula>
    </cfRule>
  </conditionalFormatting>
  <conditionalFormatting sqref="O61:AC61">
    <cfRule type="expression" dxfId="145" priority="72" stopIfTrue="1">
      <formula>$L$60="■"</formula>
    </cfRule>
  </conditionalFormatting>
  <conditionalFormatting sqref="BE59:BR59">
    <cfRule type="expression" dxfId="144" priority="71" stopIfTrue="1">
      <formula>$BE$59=""</formula>
    </cfRule>
  </conditionalFormatting>
  <conditionalFormatting sqref="L60:N61">
    <cfRule type="expression" dxfId="143" priority="70">
      <formula>AND($L$60="□",$L$61="□")</formula>
    </cfRule>
  </conditionalFormatting>
  <conditionalFormatting sqref="AC60">
    <cfRule type="expression" dxfId="142" priority="68" stopIfTrue="1">
      <formula>$L$61="■"</formula>
    </cfRule>
  </conditionalFormatting>
  <conditionalFormatting sqref="L60:AB60">
    <cfRule type="expression" dxfId="141" priority="67">
      <formula>$L$61="■"</formula>
    </cfRule>
  </conditionalFormatting>
  <conditionalFormatting sqref="L61:N61">
    <cfRule type="expression" dxfId="140" priority="64">
      <formula>$L$60="■"</formula>
    </cfRule>
  </conditionalFormatting>
  <conditionalFormatting sqref="L58">
    <cfRule type="expression" dxfId="139" priority="57" stopIfTrue="1">
      <formula>L58=""</formula>
    </cfRule>
  </conditionalFormatting>
  <conditionalFormatting sqref="BD14:CJ14">
    <cfRule type="expression" dxfId="138" priority="56" stopIfTrue="1">
      <formula>$BD$14=""</formula>
    </cfRule>
  </conditionalFormatting>
  <conditionalFormatting sqref="BD15:CJ15">
    <cfRule type="expression" dxfId="137" priority="55" stopIfTrue="1">
      <formula>$BD$15=""</formula>
    </cfRule>
  </conditionalFormatting>
  <conditionalFormatting sqref="BH16:BK16">
    <cfRule type="expression" dxfId="136" priority="54" stopIfTrue="1">
      <formula>$BH$16=""</formula>
    </cfRule>
  </conditionalFormatting>
  <conditionalFormatting sqref="BO16:BR16">
    <cfRule type="expression" dxfId="135" priority="53" stopIfTrue="1">
      <formula>$BO$16=""</formula>
    </cfRule>
  </conditionalFormatting>
  <conditionalFormatting sqref="BV16:BY16">
    <cfRule type="expression" dxfId="134" priority="52" stopIfTrue="1">
      <formula>$BV$16=""</formula>
    </cfRule>
  </conditionalFormatting>
  <conditionalFormatting sqref="L50:AR50">
    <cfRule type="expression" dxfId="133" priority="49">
      <formula>$L$50=""</formula>
    </cfRule>
  </conditionalFormatting>
  <conditionalFormatting sqref="N51:V51">
    <cfRule type="expression" dxfId="132" priority="48" stopIfTrue="1">
      <formula>$N$51=""</formula>
    </cfRule>
  </conditionalFormatting>
  <conditionalFormatting sqref="Y51:AG51">
    <cfRule type="expression" dxfId="131" priority="47" stopIfTrue="1">
      <formula>$Y$51=""</formula>
    </cfRule>
  </conditionalFormatting>
  <conditionalFormatting sqref="AJ51:AR51">
    <cfRule type="expression" dxfId="130" priority="46" stopIfTrue="1">
      <formula>$AJ$51=""</formula>
    </cfRule>
  </conditionalFormatting>
  <conditionalFormatting sqref="BD11:BH11">
    <cfRule type="expression" dxfId="129" priority="45" stopIfTrue="1">
      <formula>$BD$11=""</formula>
    </cfRule>
  </conditionalFormatting>
  <conditionalFormatting sqref="BK11:BO11">
    <cfRule type="expression" dxfId="128" priority="44" stopIfTrue="1">
      <formula>$BK$11=""</formula>
    </cfRule>
  </conditionalFormatting>
  <conditionalFormatting sqref="R75:U75">
    <cfRule type="expression" dxfId="127" priority="34">
      <formula>$R$75=""</formula>
    </cfRule>
    <cfRule type="expression" dxfId="126" priority="35">
      <formula>"R75="""""</formula>
    </cfRule>
  </conditionalFormatting>
  <conditionalFormatting sqref="L62:N62">
    <cfRule type="expression" dxfId="125" priority="18" stopIfTrue="1">
      <formula>AND($L$62="□",$AI$62="□",$BJ$62="□")</formula>
    </cfRule>
  </conditionalFormatting>
  <conditionalFormatting sqref="AI62:AK62">
    <cfRule type="expression" dxfId="124" priority="17" stopIfTrue="1">
      <formula>AND($L$62="□",$AI$62="□",$BJ$62="□")</formula>
    </cfRule>
  </conditionalFormatting>
  <conditionalFormatting sqref="BJ62:BL62">
    <cfRule type="expression" dxfId="123" priority="16" stopIfTrue="1">
      <formula>AND($L$62="□",$AI$62="□",$BJ$62="□")</formula>
    </cfRule>
  </conditionalFormatting>
  <conditionalFormatting sqref="AI63:CN63">
    <cfRule type="expression" dxfId="122" priority="15" stopIfTrue="1">
      <formula>$L$62="■"</formula>
    </cfRule>
  </conditionalFormatting>
  <conditionalFormatting sqref="AI62:CN62">
    <cfRule type="expression" dxfId="121" priority="14" stopIfTrue="1">
      <formula>$L$62="■"</formula>
    </cfRule>
  </conditionalFormatting>
  <conditionalFormatting sqref="L62:AH62">
    <cfRule type="expression" dxfId="120" priority="13">
      <formula>$AI$62="■"</formula>
    </cfRule>
  </conditionalFormatting>
  <conditionalFormatting sqref="BJ62:CN62">
    <cfRule type="expression" dxfId="119" priority="12">
      <formula>$AI$62="■"</formula>
    </cfRule>
  </conditionalFormatting>
  <conditionalFormatting sqref="L63:AH63">
    <cfRule type="expression" dxfId="118" priority="11">
      <formula>$AI$62="■"</formula>
    </cfRule>
  </conditionalFormatting>
  <conditionalFormatting sqref="BJ63:CN63">
    <cfRule type="expression" dxfId="117" priority="10">
      <formula>$AI$62="■"</formula>
    </cfRule>
  </conditionalFormatting>
  <conditionalFormatting sqref="L62:BI62">
    <cfRule type="expression" dxfId="116" priority="9">
      <formula>$BJ$62="■"</formula>
    </cfRule>
  </conditionalFormatting>
  <conditionalFormatting sqref="L63:BI63">
    <cfRule type="expression" dxfId="115" priority="8">
      <formula>$BJ$62="■"</formula>
    </cfRule>
  </conditionalFormatting>
  <conditionalFormatting sqref="BV5:BY5">
    <cfRule type="expression" dxfId="114" priority="7">
      <formula>$BV$5=""</formula>
    </cfRule>
  </conditionalFormatting>
  <conditionalFormatting sqref="CB5:CE5">
    <cfRule type="expression" dxfId="113" priority="6">
      <formula>$CB$5=""</formula>
    </cfRule>
  </conditionalFormatting>
  <conditionalFormatting sqref="CH5:CK5">
    <cfRule type="expression" dxfId="112" priority="5">
      <formula>$CH$5=""</formula>
    </cfRule>
  </conditionalFormatting>
  <conditionalFormatting sqref="BU75:BY75">
    <cfRule type="expression" dxfId="111" priority="4" stopIfTrue="1">
      <formula>$BU$75=""</formula>
    </cfRule>
  </conditionalFormatting>
  <conditionalFormatting sqref="CD75:CH75">
    <cfRule type="expression" dxfId="110" priority="3" stopIfTrue="1">
      <formula>$CD$75=""</formula>
    </cfRule>
  </conditionalFormatting>
  <conditionalFormatting sqref="BL75:BO75">
    <cfRule type="expression" dxfId="109" priority="1">
      <formula>$BL$75=""</formula>
    </cfRule>
  </conditionalFormatting>
  <dataValidations count="14">
    <dataValidation type="list" allowBlank="1" showInputMessage="1" showErrorMessage="1" sqref="AT64:AV64 AC64:AE64 L60:N62 L64:N64 BJ62:BL62 AI62:AK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4"/>
  <sheetViews>
    <sheetView showGridLines="0" showZeros="0" view="pageBreakPreview" zoomScale="55" zoomScaleNormal="100" zoomScaleSheetLayoutView="55" workbookViewId="0">
      <selection activeCell="AX2" sqref="AX2:BC2"/>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2" t="s">
        <v>90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16"/>
      <c r="AU1" s="316"/>
      <c r="AV1" s="316"/>
      <c r="AW1" s="315" t="str">
        <f>'様式第１｜交付申請書'!$BR$2</f>
        <v>事業番号</v>
      </c>
      <c r="AX1" s="700">
        <f>'様式第１｜交付申請書'!$CA$2</f>
        <v>0</v>
      </c>
      <c r="AY1" s="700"/>
      <c r="AZ1" s="700"/>
      <c r="BA1" s="700"/>
      <c r="BB1" s="700"/>
      <c r="BC1" s="700"/>
    </row>
    <row r="2" spans="1:58" s="1" customFormat="1" ht="18.75" customHeight="1">
      <c r="B2" s="2"/>
      <c r="C2" s="2"/>
      <c r="AW2" s="315" t="str">
        <f>'様式第１｜交付申請書'!$BR$3</f>
        <v>申請者名</v>
      </c>
      <c r="AX2" s="718" t="str">
        <f>'様式第１｜交付申請書'!$CA$3</f>
        <v/>
      </c>
      <c r="AY2" s="718"/>
      <c r="AZ2" s="718"/>
      <c r="BA2" s="718"/>
      <c r="BB2" s="718"/>
      <c r="BC2" s="718"/>
      <c r="BD2" s="317"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745" t="s">
        <v>64</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row>
    <row r="4" spans="1:58" s="23" customFormat="1" ht="30" customHeight="1">
      <c r="B4" s="202" t="s">
        <v>84</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row>
    <row r="5" spans="1:58" s="23" customFormat="1" ht="30" customHeight="1">
      <c r="B5" s="170"/>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row>
    <row r="6" spans="1:58" s="153" customFormat="1" ht="34.5" customHeight="1">
      <c r="B6" s="168" t="s">
        <v>65</v>
      </c>
      <c r="C6" s="169"/>
      <c r="D6" s="170"/>
      <c r="E6" s="170"/>
      <c r="F6" s="170"/>
      <c r="G6" s="170"/>
      <c r="H6" s="170"/>
      <c r="I6" s="170"/>
      <c r="J6" s="170"/>
      <c r="K6" s="170"/>
      <c r="L6" s="171"/>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69"/>
      <c r="BC6" s="172"/>
      <c r="BD6" s="172"/>
      <c r="BE6" s="151"/>
      <c r="BF6" s="151"/>
    </row>
    <row r="7" spans="1:58" s="153" customFormat="1" ht="34.5" customHeight="1">
      <c r="B7" s="750" t="s">
        <v>66</v>
      </c>
      <c r="C7" s="750"/>
      <c r="D7" s="750"/>
      <c r="E7" s="750"/>
      <c r="F7" s="750"/>
      <c r="G7" s="750"/>
      <c r="H7" s="750"/>
      <c r="I7" s="750"/>
      <c r="J7" s="750"/>
      <c r="K7" s="750"/>
      <c r="L7" s="170"/>
      <c r="M7" s="173" t="s">
        <v>4</v>
      </c>
      <c r="N7" s="170" t="s">
        <v>5</v>
      </c>
      <c r="O7" s="170"/>
      <c r="P7" s="170"/>
      <c r="Q7" s="174"/>
      <c r="R7" s="174"/>
      <c r="S7" s="174"/>
      <c r="T7" s="174"/>
      <c r="U7" s="174"/>
      <c r="V7" s="173" t="s">
        <v>4</v>
      </c>
      <c r="W7" s="170" t="s">
        <v>23</v>
      </c>
      <c r="X7" s="170"/>
      <c r="Y7" s="174"/>
      <c r="Z7" s="174"/>
      <c r="AA7" s="174"/>
      <c r="AB7" s="174"/>
      <c r="AC7" s="174"/>
      <c r="AD7" s="174"/>
      <c r="AE7" s="173" t="s">
        <v>4</v>
      </c>
      <c r="AF7" s="170" t="s">
        <v>24</v>
      </c>
      <c r="AG7" s="170"/>
      <c r="AH7" s="170"/>
      <c r="AI7" s="170"/>
      <c r="AJ7" s="170"/>
      <c r="AK7" s="173" t="s">
        <v>4</v>
      </c>
      <c r="AL7" s="170" t="s">
        <v>25</v>
      </c>
      <c r="AM7" s="170"/>
      <c r="AN7" s="170"/>
      <c r="AO7" s="170"/>
      <c r="AP7" s="170"/>
      <c r="AQ7" s="173" t="s">
        <v>4</v>
      </c>
      <c r="AR7" s="170" t="s">
        <v>14</v>
      </c>
      <c r="AS7" s="170"/>
      <c r="AT7" s="170"/>
      <c r="AU7" s="170"/>
      <c r="AV7" s="170"/>
      <c r="AW7" s="170"/>
      <c r="AX7" s="170"/>
      <c r="AY7" s="170"/>
      <c r="AZ7" s="175"/>
      <c r="BA7" s="175"/>
      <c r="BB7" s="170"/>
      <c r="BC7" s="170"/>
      <c r="BD7" s="170"/>
      <c r="BE7" s="151"/>
      <c r="BF7" s="151"/>
    </row>
    <row r="8" spans="1:58" s="153" customFormat="1" ht="34.5" customHeight="1">
      <c r="B8" s="176"/>
      <c r="C8" s="176"/>
      <c r="D8" s="170"/>
      <c r="E8" s="170"/>
      <c r="F8" s="170"/>
      <c r="G8" s="170"/>
      <c r="H8" s="170"/>
      <c r="I8" s="170"/>
      <c r="J8" s="170"/>
      <c r="K8" s="170"/>
      <c r="L8" s="170"/>
      <c r="M8" s="173" t="s">
        <v>4</v>
      </c>
      <c r="N8" s="170" t="s">
        <v>11</v>
      </c>
      <c r="O8" s="170"/>
      <c r="P8" s="172"/>
      <c r="Q8" s="170" t="s">
        <v>12</v>
      </c>
      <c r="R8" s="749"/>
      <c r="S8" s="749"/>
      <c r="T8" s="749"/>
      <c r="U8" s="749"/>
      <c r="V8" s="749"/>
      <c r="W8" s="749"/>
      <c r="X8" s="749"/>
      <c r="Y8" s="749"/>
      <c r="Z8" s="749"/>
      <c r="AA8" s="749"/>
      <c r="AB8" s="749"/>
      <c r="AC8" s="172" t="s">
        <v>13</v>
      </c>
      <c r="AD8" s="172"/>
      <c r="AE8" s="172"/>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51"/>
      <c r="BF8" s="151"/>
    </row>
    <row r="9" spans="1:58" s="153" customFormat="1" ht="34.5" customHeight="1">
      <c r="B9" s="156"/>
      <c r="C9" s="156"/>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7"/>
      <c r="AK9" s="151"/>
      <c r="AL9" s="151"/>
      <c r="AM9" s="151"/>
      <c r="AN9" s="151"/>
      <c r="AO9" s="151"/>
      <c r="AP9" s="151"/>
      <c r="AQ9" s="151"/>
      <c r="AR9" s="151"/>
      <c r="AS9" s="151"/>
      <c r="AT9" s="151"/>
      <c r="AU9" s="151"/>
      <c r="AV9" s="151"/>
      <c r="AW9" s="151"/>
      <c r="AX9" s="151"/>
      <c r="AY9" s="151"/>
      <c r="AZ9" s="151"/>
      <c r="BA9" s="151"/>
      <c r="BB9" s="156"/>
      <c r="BC9" s="151"/>
      <c r="BD9" s="151"/>
      <c r="BE9" s="151"/>
      <c r="BF9" s="151"/>
    </row>
    <row r="10" spans="1:58" s="153" customFormat="1" ht="34.5" customHeight="1">
      <c r="B10" s="750" t="s">
        <v>165</v>
      </c>
      <c r="C10" s="750"/>
      <c r="D10" s="750"/>
      <c r="E10" s="750"/>
      <c r="F10" s="750"/>
      <c r="G10" s="750"/>
      <c r="H10" s="750"/>
      <c r="I10" s="750"/>
      <c r="J10" s="750"/>
      <c r="K10" s="750"/>
      <c r="L10" s="170"/>
      <c r="M10" s="751"/>
      <c r="N10" s="751"/>
      <c r="O10" s="751"/>
      <c r="P10" s="751"/>
      <c r="Q10" s="751"/>
      <c r="R10" s="751"/>
      <c r="S10" s="751"/>
      <c r="T10" s="751"/>
      <c r="U10" s="751"/>
      <c r="V10" s="751"/>
      <c r="W10" s="151" t="s">
        <v>155</v>
      </c>
      <c r="X10" s="151" t="s">
        <v>156</v>
      </c>
      <c r="Y10" s="151"/>
      <c r="Z10" s="151"/>
      <c r="AA10" s="157"/>
      <c r="AB10" s="151"/>
      <c r="AC10" s="151"/>
      <c r="AD10" s="151"/>
      <c r="AE10" s="151"/>
      <c r="AF10" s="151"/>
      <c r="AG10" s="151"/>
      <c r="AH10" s="151"/>
      <c r="AI10" s="212"/>
      <c r="AJ10" s="151"/>
      <c r="AK10" s="151"/>
      <c r="AL10" s="151"/>
      <c r="AM10" s="151"/>
      <c r="AN10" s="151"/>
      <c r="AO10" s="151"/>
      <c r="AP10" s="151"/>
      <c r="AQ10" s="151"/>
      <c r="AR10" s="151"/>
      <c r="AS10" s="156"/>
      <c r="AT10" s="151"/>
      <c r="AU10" s="151"/>
      <c r="AV10" s="151"/>
      <c r="AW10" s="151"/>
      <c r="AX10" s="151"/>
      <c r="AY10" s="151"/>
      <c r="AZ10" s="151"/>
      <c r="BA10" s="151"/>
      <c r="BB10" s="156"/>
      <c r="BC10" s="151"/>
      <c r="BD10" s="151"/>
      <c r="BE10" s="151"/>
      <c r="BF10" s="151"/>
    </row>
    <row r="11" spans="1:58" s="153" customFormat="1" ht="34.5" customHeight="1">
      <c r="B11" s="156"/>
      <c r="C11" s="156"/>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7"/>
      <c r="AK11" s="151"/>
      <c r="AL11" s="151"/>
      <c r="AM11" s="151"/>
      <c r="AN11" s="151"/>
      <c r="AO11" s="151"/>
      <c r="AP11" s="151"/>
      <c r="AQ11" s="151"/>
      <c r="AR11" s="151"/>
      <c r="AS11" s="151"/>
      <c r="AT11" s="151"/>
      <c r="AU11" s="151"/>
      <c r="AV11" s="151"/>
      <c r="AW11" s="151"/>
      <c r="AX11" s="151"/>
      <c r="AY11" s="151"/>
      <c r="AZ11" s="151"/>
      <c r="BA11" s="151"/>
      <c r="BB11" s="156"/>
      <c r="BC11" s="151"/>
      <c r="BD11" s="151"/>
      <c r="BE11" s="151"/>
      <c r="BF11" s="151"/>
    </row>
    <row r="12" spans="1:58" s="153" customFormat="1" ht="34.5" customHeight="1">
      <c r="B12" s="750" t="s">
        <v>67</v>
      </c>
      <c r="C12" s="750"/>
      <c r="D12" s="750"/>
      <c r="E12" s="750"/>
      <c r="F12" s="750"/>
      <c r="G12" s="750"/>
      <c r="H12" s="750"/>
      <c r="I12" s="750"/>
      <c r="J12" s="750"/>
      <c r="K12" s="750"/>
      <c r="L12" s="151"/>
      <c r="M12" s="746"/>
      <c r="N12" s="746"/>
      <c r="O12" s="746"/>
      <c r="P12" s="746"/>
      <c r="Q12" s="32"/>
      <c r="R12" s="155"/>
      <c r="S12" s="155"/>
      <c r="T12" s="155"/>
      <c r="U12" s="155"/>
      <c r="V12" s="155"/>
      <c r="W12" s="155"/>
      <c r="X12" s="155"/>
      <c r="Y12" s="155"/>
      <c r="Z12" s="155"/>
      <c r="AA12" s="155"/>
      <c r="AB12" s="155"/>
      <c r="AC12" s="155"/>
      <c r="AD12" s="155"/>
      <c r="AE12" s="155"/>
      <c r="AF12" s="155"/>
      <c r="AG12" s="155"/>
      <c r="AH12" s="151"/>
      <c r="AI12" s="151"/>
      <c r="AJ12" s="151"/>
      <c r="AK12" s="151"/>
      <c r="AL12" s="151"/>
      <c r="AM12" s="151"/>
      <c r="AN12" s="151"/>
      <c r="AO12" s="151"/>
      <c r="AP12" s="151"/>
      <c r="AQ12" s="151"/>
      <c r="AR12" s="151"/>
      <c r="AS12" s="151"/>
      <c r="AT12" s="151"/>
      <c r="AU12" s="151"/>
      <c r="AV12" s="151"/>
      <c r="AW12" s="151"/>
      <c r="AX12" s="151"/>
      <c r="AY12" s="151"/>
      <c r="AZ12" s="151"/>
      <c r="BA12" s="151"/>
      <c r="BB12" s="154"/>
      <c r="BC12" s="151"/>
      <c r="BD12" s="151"/>
      <c r="BE12" s="151"/>
      <c r="BF12" s="151"/>
    </row>
    <row r="13" spans="1:58" s="153" customFormat="1" ht="34.5" customHeight="1">
      <c r="B13" s="176"/>
      <c r="C13" s="176"/>
      <c r="D13" s="170"/>
      <c r="E13" s="170"/>
      <c r="F13" s="170"/>
      <c r="G13" s="170"/>
      <c r="H13" s="170"/>
      <c r="I13" s="170"/>
      <c r="J13" s="170"/>
      <c r="K13" s="170"/>
      <c r="L13" s="151"/>
      <c r="M13" s="155"/>
      <c r="N13" s="155"/>
      <c r="O13" s="155"/>
      <c r="P13" s="155"/>
      <c r="Q13" s="155"/>
      <c r="R13" s="155"/>
      <c r="S13" s="155"/>
      <c r="T13" s="155"/>
      <c r="U13" s="155"/>
      <c r="V13" s="155"/>
      <c r="W13" s="155"/>
      <c r="X13" s="155"/>
      <c r="Y13" s="155"/>
      <c r="Z13" s="155"/>
      <c r="AA13" s="155"/>
      <c r="AB13" s="155"/>
      <c r="AC13" s="155"/>
      <c r="AD13" s="155"/>
      <c r="AE13" s="155"/>
      <c r="AF13" s="155"/>
      <c r="AG13" s="155"/>
      <c r="AH13" s="151"/>
      <c r="AI13" s="151"/>
      <c r="AJ13" s="158"/>
      <c r="AK13" s="159"/>
      <c r="AL13" s="159"/>
      <c r="AM13" s="160"/>
      <c r="AN13" s="160"/>
      <c r="AO13" s="160"/>
      <c r="AP13" s="160"/>
      <c r="AQ13" s="160"/>
      <c r="AR13" s="159"/>
      <c r="AS13" s="154"/>
      <c r="AT13" s="157"/>
      <c r="AU13" s="154"/>
      <c r="AV13" s="154"/>
      <c r="AW13" s="157"/>
      <c r="AX13" s="151"/>
      <c r="AY13" s="151"/>
      <c r="AZ13" s="151"/>
      <c r="BA13" s="151"/>
      <c r="BB13" s="154"/>
      <c r="BE13" s="744"/>
      <c r="BF13" s="744"/>
    </row>
    <row r="14" spans="1:58" s="153" customFormat="1" ht="34.5" customHeight="1">
      <c r="B14" s="176"/>
      <c r="C14" s="176"/>
      <c r="D14" s="170"/>
      <c r="E14" s="170"/>
      <c r="F14" s="170"/>
      <c r="G14" s="170"/>
      <c r="H14" s="170"/>
      <c r="I14" s="170"/>
      <c r="J14" s="170"/>
      <c r="K14" s="170"/>
      <c r="L14" s="151"/>
      <c r="M14" s="155"/>
      <c r="N14" s="155"/>
      <c r="O14" s="155"/>
      <c r="P14" s="155"/>
      <c r="Q14" s="155"/>
      <c r="R14" s="155"/>
      <c r="S14" s="155"/>
      <c r="T14" s="155"/>
      <c r="U14" s="155"/>
      <c r="V14" s="155"/>
      <c r="W14" s="155"/>
      <c r="X14" s="155"/>
      <c r="Y14" s="155"/>
      <c r="Z14" s="155"/>
      <c r="AA14" s="155"/>
      <c r="AB14" s="155"/>
      <c r="AC14" s="155"/>
      <c r="AD14" s="155"/>
      <c r="AE14" s="155"/>
      <c r="AF14" s="155"/>
      <c r="AG14" s="155"/>
      <c r="AH14" s="151"/>
      <c r="AI14" s="151"/>
      <c r="AJ14" s="151"/>
      <c r="AK14" s="151"/>
      <c r="AL14" s="151"/>
      <c r="AM14" s="151"/>
      <c r="AN14" s="151"/>
      <c r="AO14" s="151"/>
      <c r="AP14" s="151"/>
      <c r="AQ14" s="151"/>
      <c r="AR14" s="151"/>
      <c r="AS14" s="151"/>
      <c r="AT14" s="151"/>
      <c r="AU14" s="151"/>
      <c r="AV14" s="154"/>
      <c r="AW14" s="157"/>
      <c r="AX14" s="151"/>
      <c r="AY14" s="151"/>
      <c r="AZ14" s="151"/>
      <c r="BA14" s="151"/>
      <c r="BB14" s="154"/>
    </row>
    <row r="15" spans="1:58" s="153" customFormat="1" ht="34.5" customHeight="1">
      <c r="B15" s="176"/>
      <c r="C15" s="176"/>
      <c r="D15" s="170"/>
      <c r="E15" s="170"/>
      <c r="F15" s="170"/>
      <c r="G15" s="170"/>
      <c r="H15" s="170"/>
      <c r="I15" s="170"/>
      <c r="J15" s="170"/>
      <c r="K15" s="170"/>
      <c r="L15" s="151"/>
      <c r="M15" s="155"/>
      <c r="N15" s="155"/>
      <c r="O15" s="155"/>
      <c r="P15" s="155"/>
      <c r="Q15" s="155"/>
      <c r="R15" s="155"/>
      <c r="S15" s="155"/>
      <c r="T15" s="155"/>
      <c r="U15" s="155"/>
      <c r="V15" s="155"/>
      <c r="W15" s="155"/>
      <c r="X15" s="155"/>
      <c r="Y15" s="155"/>
      <c r="Z15" s="155"/>
      <c r="AA15" s="155"/>
      <c r="AB15" s="155"/>
      <c r="AC15" s="155"/>
      <c r="AD15" s="155"/>
      <c r="AE15" s="155"/>
      <c r="AF15" s="155"/>
      <c r="AG15" s="155"/>
      <c r="AH15" s="151"/>
      <c r="AI15" s="151"/>
      <c r="AJ15" s="158"/>
      <c r="AK15" s="159"/>
      <c r="AL15" s="159"/>
      <c r="AM15" s="160"/>
      <c r="AN15" s="160"/>
      <c r="AO15" s="160"/>
      <c r="AP15" s="160"/>
      <c r="AQ15" s="160"/>
      <c r="AR15" s="159"/>
      <c r="AS15" s="154"/>
      <c r="AT15" s="157"/>
      <c r="AU15" s="154"/>
      <c r="AV15" s="154"/>
      <c r="AW15" s="157"/>
      <c r="AX15" s="151"/>
      <c r="AY15" s="151"/>
      <c r="AZ15" s="151"/>
      <c r="BA15" s="151"/>
      <c r="BB15" s="154"/>
      <c r="BE15" s="147"/>
      <c r="BF15" s="147"/>
    </row>
    <row r="16" spans="1:58" s="153" customFormat="1" ht="34.5" customHeight="1">
      <c r="B16" s="168" t="s">
        <v>68</v>
      </c>
      <c r="C16" s="169"/>
      <c r="D16" s="170"/>
      <c r="E16" s="170"/>
      <c r="F16" s="170"/>
      <c r="G16" s="170"/>
      <c r="H16" s="170"/>
      <c r="I16" s="170"/>
      <c r="J16" s="170"/>
      <c r="K16" s="170"/>
      <c r="L16" s="151"/>
      <c r="M16" s="182" t="s">
        <v>4</v>
      </c>
      <c r="N16" s="747" t="s">
        <v>16</v>
      </c>
      <c r="O16" s="747"/>
      <c r="P16" s="747"/>
      <c r="Q16" s="747"/>
      <c r="R16" s="747"/>
      <c r="S16" s="747"/>
      <c r="T16" s="747"/>
      <c r="U16" s="747"/>
      <c r="V16" s="747"/>
      <c r="W16" s="747"/>
      <c r="X16" s="747"/>
      <c r="Y16" s="747"/>
      <c r="Z16" s="747"/>
      <c r="AA16" s="747"/>
      <c r="AB16" s="747"/>
      <c r="AC16" s="747"/>
      <c r="AD16" s="747"/>
      <c r="AE16" s="182" t="s">
        <v>4</v>
      </c>
      <c r="AF16" s="748" t="s">
        <v>33</v>
      </c>
      <c r="AG16" s="748"/>
      <c r="AH16" s="748"/>
      <c r="AI16" s="748"/>
      <c r="AJ16" s="748"/>
      <c r="AK16" s="748"/>
      <c r="AL16" s="748"/>
      <c r="AM16" s="748"/>
      <c r="AN16" s="748"/>
      <c r="AO16" s="748"/>
      <c r="AP16" s="748"/>
      <c r="AQ16" s="183"/>
      <c r="AR16" s="183"/>
      <c r="AS16" s="183"/>
      <c r="AT16" s="183"/>
      <c r="AU16" s="183"/>
      <c r="AV16" s="184"/>
      <c r="AW16" s="151"/>
      <c r="AX16" s="151"/>
      <c r="AY16" s="151"/>
      <c r="AZ16" s="151"/>
      <c r="BA16" s="151"/>
      <c r="BB16" s="150"/>
      <c r="BC16" s="151"/>
      <c r="BD16" s="151"/>
      <c r="BE16" s="151"/>
    </row>
    <row r="17" spans="1:58" s="153" customFormat="1" ht="34.5" customHeight="1">
      <c r="B17" s="169"/>
      <c r="C17" s="169"/>
      <c r="D17" s="170"/>
      <c r="E17" s="170"/>
      <c r="F17" s="170"/>
      <c r="G17" s="170"/>
      <c r="H17" s="170"/>
      <c r="I17" s="170"/>
      <c r="J17" s="170"/>
      <c r="K17" s="170"/>
      <c r="L17" s="151"/>
      <c r="M17" s="154"/>
      <c r="N17" s="151"/>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0"/>
      <c r="BC17" s="151"/>
      <c r="BD17" s="151"/>
      <c r="BE17" s="151"/>
    </row>
    <row r="18" spans="1:58" s="153" customFormat="1" ht="34.5" customHeight="1">
      <c r="B18" s="169"/>
      <c r="C18" s="169"/>
      <c r="D18" s="170"/>
      <c r="E18" s="170"/>
      <c r="F18" s="170"/>
      <c r="G18" s="170"/>
      <c r="H18" s="170"/>
      <c r="I18" s="170"/>
      <c r="J18" s="170"/>
      <c r="K18" s="170"/>
      <c r="L18" s="151"/>
      <c r="M18" s="154"/>
      <c r="N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0"/>
      <c r="BC18" s="151"/>
      <c r="BD18" s="151"/>
      <c r="BE18" s="151"/>
    </row>
    <row r="19" spans="1:58" s="59" customFormat="1" ht="34.5" customHeight="1" thickBot="1">
      <c r="B19" s="169"/>
      <c r="C19" s="171"/>
      <c r="D19" s="171"/>
      <c r="E19" s="171"/>
      <c r="F19" s="171"/>
      <c r="G19" s="171"/>
      <c r="H19" s="171"/>
      <c r="I19" s="171"/>
      <c r="J19" s="171"/>
      <c r="K19" s="171"/>
      <c r="M19" s="151"/>
      <c r="N19" s="161"/>
      <c r="O19" s="161"/>
      <c r="P19" s="151"/>
      <c r="Q19" s="151"/>
      <c r="R19" s="151"/>
      <c r="S19" s="151"/>
      <c r="T19" s="151"/>
      <c r="U19" s="151"/>
      <c r="V19" s="151"/>
      <c r="W19" s="151"/>
      <c r="X19" s="151"/>
      <c r="Y19" s="151"/>
      <c r="Z19" s="151"/>
      <c r="AA19" s="151"/>
      <c r="AB19" s="151"/>
      <c r="AC19" s="151"/>
      <c r="AD19" s="151"/>
      <c r="AE19" s="151"/>
      <c r="AF19" s="151"/>
      <c r="AG19" s="151"/>
      <c r="AH19" s="152"/>
      <c r="AI19" s="152"/>
      <c r="AJ19" s="151"/>
      <c r="AK19" s="152"/>
      <c r="AL19" s="152"/>
      <c r="AM19" s="152"/>
      <c r="AN19" s="152"/>
      <c r="AO19" s="152"/>
      <c r="AP19" s="152"/>
      <c r="AQ19" s="152"/>
      <c r="AR19" s="152"/>
      <c r="AS19" s="152"/>
      <c r="AT19" s="152"/>
      <c r="AU19" s="152"/>
      <c r="AV19" s="152"/>
      <c r="AW19" s="152"/>
      <c r="AX19" s="152"/>
      <c r="AY19" s="152"/>
      <c r="AZ19" s="152"/>
      <c r="BA19" s="152"/>
      <c r="BB19" s="152"/>
      <c r="BC19" s="152"/>
      <c r="BD19" s="152"/>
      <c r="BE19" s="151"/>
    </row>
    <row r="20" spans="1:58" s="59" customFormat="1" ht="34.5" customHeight="1">
      <c r="A20" s="185"/>
      <c r="B20" s="186"/>
      <c r="C20" s="187"/>
      <c r="D20" s="187"/>
      <c r="E20" s="187"/>
      <c r="F20" s="187"/>
      <c r="G20" s="187"/>
      <c r="H20" s="187"/>
      <c r="I20" s="187"/>
      <c r="J20" s="187"/>
      <c r="K20" s="187"/>
      <c r="L20" s="185"/>
      <c r="M20" s="188"/>
      <c r="N20" s="189"/>
      <c r="O20" s="189"/>
      <c r="P20" s="188"/>
      <c r="Q20" s="188"/>
      <c r="R20" s="188"/>
      <c r="S20" s="188"/>
      <c r="T20" s="188"/>
      <c r="U20" s="188"/>
      <c r="V20" s="188"/>
      <c r="W20" s="188"/>
      <c r="X20" s="188"/>
      <c r="Y20" s="188"/>
      <c r="Z20" s="188"/>
      <c r="AA20" s="188"/>
      <c r="AB20" s="188"/>
      <c r="AC20" s="188"/>
      <c r="AD20" s="188"/>
      <c r="AE20" s="188"/>
      <c r="AF20" s="188"/>
      <c r="AG20" s="188"/>
      <c r="AH20" s="190"/>
      <c r="AI20" s="190"/>
      <c r="AJ20" s="188"/>
      <c r="AK20" s="190"/>
      <c r="AL20" s="190"/>
      <c r="AM20" s="190"/>
      <c r="AN20" s="190"/>
      <c r="AO20" s="190"/>
      <c r="AP20" s="190"/>
      <c r="AQ20" s="190"/>
      <c r="AR20" s="190"/>
      <c r="AS20" s="190"/>
      <c r="AT20" s="190"/>
      <c r="AU20" s="190"/>
      <c r="AV20" s="190"/>
      <c r="AW20" s="190"/>
      <c r="AX20" s="190"/>
      <c r="AY20" s="190"/>
      <c r="AZ20" s="190"/>
      <c r="BA20" s="190"/>
      <c r="BB20" s="190"/>
      <c r="BC20" s="190"/>
      <c r="BD20" s="190"/>
      <c r="BE20" s="151"/>
    </row>
    <row r="21" spans="1:58" s="59" customFormat="1" ht="20.25" customHeight="1">
      <c r="B21" s="168" t="s">
        <v>212</v>
      </c>
      <c r="C21" s="171"/>
      <c r="D21" s="171"/>
      <c r="E21" s="171"/>
      <c r="F21" s="171"/>
      <c r="G21" s="171"/>
      <c r="H21" s="171"/>
      <c r="I21" s="171"/>
      <c r="J21" s="171"/>
      <c r="K21" s="171"/>
      <c r="M21" s="151"/>
      <c r="N21" s="161"/>
      <c r="O21" s="161"/>
      <c r="P21" s="151"/>
      <c r="Q21" s="151"/>
      <c r="R21" s="151"/>
      <c r="S21" s="151"/>
      <c r="T21" s="151"/>
      <c r="U21" s="151"/>
      <c r="V21" s="151"/>
      <c r="W21" s="151"/>
      <c r="X21" s="151"/>
      <c r="Y21" s="151"/>
      <c r="Z21" s="151"/>
      <c r="AA21" s="151"/>
      <c r="AB21" s="151"/>
      <c r="AC21" s="151"/>
      <c r="AD21" s="151"/>
      <c r="AE21" s="151"/>
      <c r="AF21" s="151"/>
      <c r="AG21" s="151"/>
      <c r="AH21" s="152"/>
      <c r="AI21" s="152"/>
      <c r="AJ21" s="151"/>
      <c r="AK21" s="152"/>
      <c r="AL21" s="152"/>
      <c r="AM21" s="152"/>
      <c r="AN21" s="152"/>
      <c r="AO21" s="152"/>
      <c r="AP21" s="152"/>
      <c r="AQ21" s="152"/>
      <c r="AR21" s="152"/>
      <c r="AS21" s="152"/>
      <c r="AT21" s="152"/>
      <c r="AU21" s="152"/>
      <c r="AV21" s="152"/>
      <c r="AW21" s="152"/>
      <c r="AX21" s="152"/>
      <c r="AY21" s="152"/>
      <c r="AZ21" s="152"/>
      <c r="BA21" s="152"/>
      <c r="BB21" s="152"/>
      <c r="BC21" s="152"/>
      <c r="BD21" s="152"/>
      <c r="BE21" s="151"/>
    </row>
    <row r="22" spans="1:58" s="59" customFormat="1" ht="18" customHeight="1">
      <c r="B22" s="62" t="s">
        <v>92</v>
      </c>
      <c r="C22" s="171"/>
      <c r="D22" s="171"/>
      <c r="E22" s="171"/>
      <c r="F22" s="171"/>
      <c r="G22" s="171"/>
      <c r="H22" s="171"/>
      <c r="I22" s="171"/>
      <c r="J22" s="171"/>
      <c r="K22" s="171"/>
      <c r="M22" s="151"/>
      <c r="N22" s="161"/>
      <c r="O22" s="161"/>
      <c r="P22" s="151"/>
      <c r="Q22" s="151"/>
      <c r="R22" s="151"/>
      <c r="S22" s="151"/>
      <c r="T22" s="151"/>
      <c r="U22" s="151"/>
      <c r="V22" s="151"/>
      <c r="W22" s="151"/>
      <c r="X22" s="151"/>
      <c r="Y22" s="151"/>
      <c r="Z22" s="151"/>
      <c r="AA22" s="151"/>
      <c r="AB22" s="151"/>
      <c r="AC22" s="151"/>
      <c r="AD22" s="151"/>
      <c r="AE22" s="151"/>
      <c r="AF22" s="151"/>
      <c r="AG22" s="151"/>
      <c r="AH22" s="152"/>
      <c r="AI22" s="152"/>
      <c r="AJ22" s="151"/>
      <c r="AK22" s="152"/>
      <c r="AL22" s="152"/>
      <c r="AM22" s="152"/>
      <c r="AN22" s="152"/>
      <c r="AO22" s="152"/>
      <c r="AP22" s="152"/>
      <c r="AQ22" s="152"/>
      <c r="AR22" s="8"/>
      <c r="AS22" s="8"/>
      <c r="AT22" s="8"/>
      <c r="AU22" s="8"/>
      <c r="AV22" s="8"/>
      <c r="AW22" s="8"/>
      <c r="AX22" s="8"/>
      <c r="AY22" s="8"/>
      <c r="AZ22" s="8"/>
      <c r="BA22" s="8"/>
      <c r="BB22" s="8"/>
      <c r="BC22" s="8"/>
      <c r="BD22" s="8"/>
      <c r="BE22" s="151"/>
    </row>
    <row r="23" spans="1:58" s="59" customFormat="1" ht="18" customHeight="1">
      <c r="B23" s="15" t="s">
        <v>118</v>
      </c>
      <c r="C23" s="171"/>
      <c r="D23" s="171"/>
      <c r="E23" s="171"/>
      <c r="F23" s="171"/>
      <c r="G23" s="171"/>
      <c r="H23" s="171"/>
      <c r="I23" s="171"/>
      <c r="J23" s="171"/>
      <c r="K23" s="171"/>
      <c r="M23" s="151"/>
      <c r="N23" s="161"/>
      <c r="O23" s="161"/>
      <c r="P23" s="151"/>
      <c r="Q23" s="151"/>
      <c r="R23" s="151"/>
      <c r="S23" s="151"/>
      <c r="T23" s="151"/>
      <c r="U23" s="151"/>
      <c r="V23" s="151"/>
      <c r="W23" s="151"/>
      <c r="X23" s="151"/>
      <c r="Y23" s="151"/>
      <c r="Z23" s="151"/>
      <c r="AA23" s="151"/>
      <c r="AB23" s="151"/>
      <c r="AC23" s="151"/>
      <c r="AD23" s="151"/>
      <c r="AE23" s="151"/>
      <c r="AF23" s="151"/>
      <c r="AG23" s="151"/>
      <c r="AH23" s="152"/>
      <c r="AI23" s="152"/>
      <c r="AJ23" s="151"/>
      <c r="AK23" s="152"/>
      <c r="AL23" s="152"/>
      <c r="AM23" s="152"/>
      <c r="AN23" s="152"/>
      <c r="AO23" s="152"/>
      <c r="AP23" s="152"/>
      <c r="AQ23" s="152"/>
      <c r="AR23" s="8"/>
      <c r="AS23" s="8"/>
      <c r="AT23" s="8"/>
      <c r="AU23" s="8"/>
      <c r="AV23" s="8"/>
      <c r="AW23" s="8"/>
      <c r="AX23" s="8"/>
      <c r="AY23" s="8"/>
      <c r="AZ23" s="8"/>
      <c r="BA23" s="8"/>
      <c r="BB23" s="8"/>
      <c r="BC23" s="8"/>
      <c r="BD23" s="8"/>
      <c r="BE23" s="151"/>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688" t="s">
        <v>121</v>
      </c>
      <c r="C25" s="689"/>
      <c r="D25" s="689"/>
      <c r="E25" s="689"/>
      <c r="F25" s="689"/>
      <c r="G25" s="689"/>
      <c r="H25" s="689"/>
      <c r="I25" s="689"/>
      <c r="J25" s="689"/>
      <c r="K25" s="689"/>
      <c r="L25" s="689"/>
      <c r="M25" s="689"/>
      <c r="N25" s="689"/>
      <c r="O25" s="689"/>
      <c r="P25" s="689"/>
      <c r="Q25" s="689"/>
      <c r="R25" s="689"/>
      <c r="S25" s="689"/>
      <c r="T25" s="688" t="s">
        <v>119</v>
      </c>
      <c r="U25" s="689"/>
      <c r="V25" s="689"/>
      <c r="W25" s="689"/>
      <c r="X25" s="689"/>
      <c r="Y25" s="689"/>
      <c r="Z25" s="689"/>
      <c r="AA25" s="689"/>
      <c r="AB25" s="689"/>
      <c r="AC25" s="689"/>
      <c r="AD25" s="689"/>
      <c r="AE25" s="689"/>
      <c r="AF25" s="689"/>
      <c r="AG25" s="689"/>
      <c r="AH25" s="689"/>
      <c r="AI25" s="689"/>
      <c r="AJ25" s="689"/>
      <c r="AK25" s="689"/>
      <c r="AL25" s="690"/>
      <c r="AM25" s="8"/>
      <c r="AN25" s="8"/>
      <c r="AO25" s="8"/>
      <c r="AP25" s="8"/>
      <c r="AQ25" s="8"/>
      <c r="AR25" s="8"/>
      <c r="AS25" s="8"/>
      <c r="AT25" s="8"/>
      <c r="AU25" s="8"/>
      <c r="AV25" s="8"/>
      <c r="AW25" s="8"/>
      <c r="AX25" s="8"/>
      <c r="AY25" s="8"/>
      <c r="AZ25" s="8"/>
      <c r="BA25" s="8"/>
      <c r="BB25" s="8"/>
      <c r="BC25" s="8"/>
      <c r="BD25" s="8"/>
    </row>
    <row r="26" spans="1:58" ht="64.5" customHeight="1" thickTop="1">
      <c r="B26" s="720" t="s">
        <v>69</v>
      </c>
      <c r="C26" s="721"/>
      <c r="D26" s="721"/>
      <c r="E26" s="721"/>
      <c r="F26" s="721"/>
      <c r="G26" s="721"/>
      <c r="H26" s="721"/>
      <c r="I26" s="721"/>
      <c r="J26" s="721"/>
      <c r="K26" s="721"/>
      <c r="L26" s="721"/>
      <c r="M26" s="721"/>
      <c r="N26" s="721"/>
      <c r="O26" s="721"/>
      <c r="P26" s="721"/>
      <c r="Q26" s="721"/>
      <c r="R26" s="721"/>
      <c r="S26" s="722"/>
      <c r="T26" s="677" t="s">
        <v>21</v>
      </c>
      <c r="U26" s="678"/>
      <c r="V26" s="754">
        <f>SUM(串刺用【先頭】:串刺用【末尾】!A150)</f>
        <v>0</v>
      </c>
      <c r="W26" s="755"/>
      <c r="X26" s="755"/>
      <c r="Y26" s="755"/>
      <c r="Z26" s="755"/>
      <c r="AA26" s="755"/>
      <c r="AB26" s="755"/>
      <c r="AC26" s="755"/>
      <c r="AD26" s="755"/>
      <c r="AE26" s="755"/>
      <c r="AF26" s="755"/>
      <c r="AG26" s="755"/>
      <c r="AH26" s="755"/>
      <c r="AI26" s="755"/>
      <c r="AJ26" s="755"/>
      <c r="AK26" s="681" t="s">
        <v>0</v>
      </c>
      <c r="AL26" s="682"/>
      <c r="AM26" s="8"/>
      <c r="AN26" s="8"/>
      <c r="AO26" s="8"/>
      <c r="AP26" s="8"/>
      <c r="AQ26" s="8"/>
      <c r="AR26" s="8"/>
      <c r="AS26" s="8"/>
      <c r="AT26" s="8"/>
      <c r="AU26" s="8"/>
      <c r="AV26" s="8"/>
      <c r="AW26" s="8"/>
      <c r="AX26" s="8"/>
      <c r="AY26" s="8"/>
      <c r="AZ26" s="8"/>
      <c r="BA26" s="8"/>
      <c r="BB26" s="8"/>
      <c r="BC26" s="8"/>
      <c r="BD26" s="8"/>
    </row>
    <row r="27" spans="1:58" ht="64.5" customHeight="1">
      <c r="B27" s="741" t="s">
        <v>82</v>
      </c>
      <c r="C27" s="742"/>
      <c r="D27" s="742"/>
      <c r="E27" s="742"/>
      <c r="F27" s="742"/>
      <c r="G27" s="742"/>
      <c r="H27" s="742"/>
      <c r="I27" s="742"/>
      <c r="J27" s="742"/>
      <c r="K27" s="742"/>
      <c r="L27" s="742"/>
      <c r="M27" s="742"/>
      <c r="N27" s="742"/>
      <c r="O27" s="742"/>
      <c r="P27" s="742"/>
      <c r="Q27" s="742"/>
      <c r="R27" s="742"/>
      <c r="S27" s="743"/>
      <c r="T27" s="686" t="s">
        <v>21</v>
      </c>
      <c r="U27" s="687"/>
      <c r="V27" s="752">
        <f>SUM(串刺用【先頭】:串刺用【末尾】!A151)</f>
        <v>0</v>
      </c>
      <c r="W27" s="753"/>
      <c r="X27" s="753"/>
      <c r="Y27" s="753"/>
      <c r="Z27" s="753"/>
      <c r="AA27" s="753"/>
      <c r="AB27" s="753"/>
      <c r="AC27" s="753"/>
      <c r="AD27" s="753"/>
      <c r="AE27" s="753"/>
      <c r="AF27" s="753"/>
      <c r="AG27" s="753"/>
      <c r="AH27" s="753"/>
      <c r="AI27" s="753"/>
      <c r="AJ27" s="753"/>
      <c r="AK27" s="672" t="s">
        <v>0</v>
      </c>
      <c r="AL27" s="673"/>
      <c r="AM27" s="8"/>
      <c r="AN27" s="8"/>
      <c r="AO27" s="8"/>
      <c r="AP27" s="8"/>
      <c r="AQ27" s="8"/>
      <c r="AR27" s="8"/>
      <c r="AS27" s="8"/>
      <c r="AT27" s="8"/>
      <c r="AU27" s="8"/>
      <c r="AV27" s="8"/>
      <c r="AW27" s="8"/>
      <c r="AX27" s="8"/>
      <c r="AY27" s="8"/>
      <c r="AZ27" s="8"/>
      <c r="BA27" s="8"/>
      <c r="BB27" s="8"/>
      <c r="BC27" s="8"/>
      <c r="BD27" s="8"/>
    </row>
    <row r="28" spans="1:58" ht="64.5" customHeight="1" thickBot="1">
      <c r="B28" s="738" t="s">
        <v>81</v>
      </c>
      <c r="C28" s="739"/>
      <c r="D28" s="739"/>
      <c r="E28" s="739"/>
      <c r="F28" s="739"/>
      <c r="G28" s="739"/>
      <c r="H28" s="739"/>
      <c r="I28" s="739"/>
      <c r="J28" s="739"/>
      <c r="K28" s="739"/>
      <c r="L28" s="739"/>
      <c r="M28" s="739"/>
      <c r="N28" s="739"/>
      <c r="O28" s="739"/>
      <c r="P28" s="739"/>
      <c r="Q28" s="739"/>
      <c r="R28" s="739"/>
      <c r="S28" s="740"/>
      <c r="T28" s="716" t="s">
        <v>21</v>
      </c>
      <c r="U28" s="717"/>
      <c r="V28" s="728">
        <f>SUM(串刺用【先頭】:串刺用【末尾】!A152)</f>
        <v>0</v>
      </c>
      <c r="W28" s="729"/>
      <c r="X28" s="729"/>
      <c r="Y28" s="729"/>
      <c r="Z28" s="729"/>
      <c r="AA28" s="729"/>
      <c r="AB28" s="729"/>
      <c r="AC28" s="729"/>
      <c r="AD28" s="729"/>
      <c r="AE28" s="729"/>
      <c r="AF28" s="729"/>
      <c r="AG28" s="729"/>
      <c r="AH28" s="729"/>
      <c r="AI28" s="729"/>
      <c r="AJ28" s="729"/>
      <c r="AK28" s="726" t="s">
        <v>0</v>
      </c>
      <c r="AL28" s="727"/>
      <c r="AM28" s="8"/>
      <c r="AN28" s="8"/>
      <c r="AO28" s="8"/>
      <c r="AP28" s="8"/>
      <c r="AQ28" s="8"/>
      <c r="AR28" s="8"/>
      <c r="AS28" s="8"/>
      <c r="AT28" s="8"/>
      <c r="AU28" s="8"/>
      <c r="AV28" s="8"/>
      <c r="AW28" s="8"/>
      <c r="AX28" s="8"/>
      <c r="AY28" s="8"/>
      <c r="AZ28" s="8"/>
      <c r="BA28" s="8"/>
      <c r="BB28" s="8"/>
      <c r="BC28" s="8"/>
      <c r="BD28" s="8"/>
    </row>
    <row r="29" spans="1:58" ht="64.5" customHeight="1" thickTop="1">
      <c r="B29" s="733" t="s">
        <v>120</v>
      </c>
      <c r="C29" s="734"/>
      <c r="D29" s="734"/>
      <c r="E29" s="734"/>
      <c r="F29" s="734"/>
      <c r="G29" s="734"/>
      <c r="H29" s="734"/>
      <c r="I29" s="734"/>
      <c r="J29" s="734"/>
      <c r="K29" s="734"/>
      <c r="L29" s="734"/>
      <c r="M29" s="734"/>
      <c r="N29" s="734"/>
      <c r="O29" s="734"/>
      <c r="P29" s="734"/>
      <c r="Q29" s="734"/>
      <c r="R29" s="734"/>
      <c r="S29" s="735"/>
      <c r="T29" s="714" t="s">
        <v>21</v>
      </c>
      <c r="U29" s="715"/>
      <c r="V29" s="736">
        <f>SUM(V26:AJ28)</f>
        <v>0</v>
      </c>
      <c r="W29" s="737"/>
      <c r="X29" s="737"/>
      <c r="Y29" s="737"/>
      <c r="Z29" s="737"/>
      <c r="AA29" s="737"/>
      <c r="AB29" s="737"/>
      <c r="AC29" s="737"/>
      <c r="AD29" s="737"/>
      <c r="AE29" s="737"/>
      <c r="AF29" s="737"/>
      <c r="AG29" s="737"/>
      <c r="AH29" s="737"/>
      <c r="AI29" s="737"/>
      <c r="AJ29" s="737"/>
      <c r="AK29" s="712" t="s">
        <v>0</v>
      </c>
      <c r="AL29" s="713"/>
      <c r="AM29" s="8"/>
      <c r="AN29" s="8"/>
      <c r="AO29" s="8"/>
      <c r="AP29" s="8"/>
      <c r="AQ29" s="8"/>
      <c r="AR29" s="8"/>
      <c r="AS29" s="8"/>
      <c r="AT29" s="8"/>
      <c r="AU29" s="8"/>
      <c r="AV29" s="8"/>
      <c r="AW29" s="8"/>
      <c r="AX29" s="8"/>
      <c r="AY29" s="8"/>
      <c r="AZ29" s="8"/>
      <c r="BA29" s="8"/>
      <c r="BB29" s="8"/>
      <c r="BC29" s="8"/>
      <c r="BD29" s="8"/>
    </row>
    <row r="30" spans="1:58" s="25" customFormat="1" ht="64.5" customHeight="1">
      <c r="B30" s="683" t="s">
        <v>276</v>
      </c>
      <c r="C30" s="684"/>
      <c r="D30" s="684"/>
      <c r="E30" s="684"/>
      <c r="F30" s="684"/>
      <c r="G30" s="684"/>
      <c r="H30" s="684"/>
      <c r="I30" s="684"/>
      <c r="J30" s="684"/>
      <c r="K30" s="684"/>
      <c r="L30" s="684"/>
      <c r="M30" s="684"/>
      <c r="N30" s="684"/>
      <c r="O30" s="684"/>
      <c r="P30" s="684"/>
      <c r="Q30" s="684"/>
      <c r="R30" s="684"/>
      <c r="S30" s="685"/>
      <c r="T30" s="686" t="s">
        <v>21</v>
      </c>
      <c r="U30" s="687"/>
      <c r="V30" s="670">
        <f>IF(V29="","",ROUNDDOWN(V29/3,-3))</f>
        <v>0</v>
      </c>
      <c r="W30" s="671"/>
      <c r="X30" s="671"/>
      <c r="Y30" s="671"/>
      <c r="Z30" s="671"/>
      <c r="AA30" s="671"/>
      <c r="AB30" s="671"/>
      <c r="AC30" s="671"/>
      <c r="AD30" s="671"/>
      <c r="AE30" s="671"/>
      <c r="AF30" s="671"/>
      <c r="AG30" s="671"/>
      <c r="AH30" s="671"/>
      <c r="AI30" s="671"/>
      <c r="AJ30" s="671"/>
      <c r="AK30" s="672" t="s">
        <v>0</v>
      </c>
      <c r="AL30" s="673"/>
      <c r="AM30" s="163"/>
      <c r="AN30" s="8"/>
      <c r="AO30" s="8"/>
      <c r="AP30" s="8"/>
      <c r="AQ30" s="8"/>
      <c r="AR30" s="8"/>
      <c r="AS30" s="8"/>
      <c r="AT30" s="8"/>
      <c r="AU30" s="8"/>
      <c r="AV30" s="8"/>
      <c r="AW30" s="8"/>
      <c r="AX30" s="8"/>
      <c r="AY30" s="8"/>
      <c r="AZ30" s="8"/>
      <c r="BA30" s="8"/>
      <c r="BB30" s="8"/>
      <c r="BC30" s="8"/>
      <c r="BD30" s="8"/>
    </row>
    <row r="31" spans="1:58" s="25" customFormat="1" ht="64.5" customHeight="1">
      <c r="B31" s="683" t="s">
        <v>277</v>
      </c>
      <c r="C31" s="684"/>
      <c r="D31" s="684"/>
      <c r="E31" s="684"/>
      <c r="F31" s="684"/>
      <c r="G31" s="684"/>
      <c r="H31" s="684"/>
      <c r="I31" s="684"/>
      <c r="J31" s="684"/>
      <c r="K31" s="684"/>
      <c r="L31" s="684"/>
      <c r="M31" s="684"/>
      <c r="N31" s="684"/>
      <c r="O31" s="684"/>
      <c r="P31" s="684"/>
      <c r="Q31" s="684"/>
      <c r="R31" s="684"/>
      <c r="S31" s="685"/>
      <c r="T31" s="686" t="s">
        <v>21</v>
      </c>
      <c r="U31" s="687"/>
      <c r="V31" s="670">
        <f>IF(V30="","",MIN(V30,150000))</f>
        <v>0</v>
      </c>
      <c r="W31" s="671"/>
      <c r="X31" s="671"/>
      <c r="Y31" s="671"/>
      <c r="Z31" s="671"/>
      <c r="AA31" s="671"/>
      <c r="AB31" s="671"/>
      <c r="AC31" s="671"/>
      <c r="AD31" s="671"/>
      <c r="AE31" s="671"/>
      <c r="AF31" s="671"/>
      <c r="AG31" s="671"/>
      <c r="AH31" s="671"/>
      <c r="AI31" s="671"/>
      <c r="AJ31" s="671"/>
      <c r="AK31" s="672" t="s">
        <v>0</v>
      </c>
      <c r="AL31" s="673"/>
      <c r="AM31" s="163"/>
      <c r="AN31" s="8"/>
      <c r="AO31" s="8"/>
      <c r="AP31" s="8"/>
      <c r="AQ31" s="8"/>
      <c r="AR31" s="8"/>
      <c r="AS31" s="8"/>
      <c r="AT31" s="8"/>
      <c r="AU31" s="8"/>
      <c r="AV31" s="8"/>
      <c r="AW31" s="8"/>
      <c r="AX31" s="8"/>
      <c r="AY31" s="8"/>
      <c r="AZ31" s="8"/>
      <c r="BA31" s="8"/>
      <c r="BB31" s="8"/>
      <c r="BC31" s="8"/>
      <c r="BD31" s="8"/>
    </row>
    <row r="32" spans="1:58" ht="32.25" customHeight="1">
      <c r="B32" s="285"/>
      <c r="C32" s="285"/>
      <c r="D32" s="285"/>
      <c r="E32" s="285"/>
      <c r="F32" s="285"/>
      <c r="G32" s="286"/>
      <c r="H32" s="281"/>
      <c r="I32" s="281"/>
      <c r="J32" s="286"/>
      <c r="K32" s="286"/>
      <c r="L32" s="286"/>
      <c r="M32" s="286"/>
      <c r="N32" s="286"/>
      <c r="O32" s="286"/>
      <c r="P32" s="286"/>
      <c r="Q32" s="286"/>
      <c r="R32" s="286"/>
      <c r="S32" s="286"/>
      <c r="T32" s="286"/>
      <c r="U32" s="286"/>
      <c r="V32" s="286"/>
      <c r="W32" s="286"/>
      <c r="X32" s="285"/>
      <c r="Y32" s="285"/>
      <c r="Z32" s="285"/>
      <c r="AA32" s="285"/>
      <c r="AB32" s="285"/>
      <c r="AC32" s="285"/>
      <c r="AD32" s="285"/>
      <c r="AE32" s="285"/>
      <c r="AF32" s="285"/>
      <c r="AG32" s="285"/>
      <c r="AH32" s="285"/>
      <c r="AI32" s="285"/>
      <c r="AJ32" s="285"/>
      <c r="AK32" s="285"/>
      <c r="AL32" s="285"/>
      <c r="AM32" s="282"/>
      <c r="AN32" s="282"/>
      <c r="AO32" s="279"/>
      <c r="AP32" s="279"/>
      <c r="AQ32" s="279"/>
      <c r="AR32" s="279"/>
      <c r="AS32" s="279"/>
      <c r="AT32" s="279"/>
      <c r="AU32" s="279"/>
      <c r="AV32" s="279"/>
      <c r="AW32" s="279"/>
      <c r="AX32" s="279"/>
      <c r="AY32" s="279"/>
      <c r="AZ32" s="282"/>
      <c r="BA32" s="282"/>
      <c r="BB32" s="282"/>
      <c r="BC32" s="282"/>
      <c r="BD32" s="282"/>
    </row>
    <row r="33" spans="2:58" ht="24.75" customHeight="1">
      <c r="B33" s="703" t="s">
        <v>220</v>
      </c>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279"/>
      <c r="AP33" s="279"/>
      <c r="AQ33" s="279"/>
      <c r="AR33" s="279"/>
      <c r="AS33" s="279"/>
      <c r="AT33" s="279"/>
      <c r="AU33" s="279"/>
      <c r="AV33" s="279"/>
      <c r="AW33" s="279"/>
      <c r="AX33" s="279"/>
      <c r="AY33" s="279"/>
      <c r="AZ33" s="282"/>
      <c r="BA33" s="282"/>
      <c r="BB33" s="282"/>
      <c r="BC33" s="282"/>
      <c r="BD33" s="282"/>
    </row>
    <row r="34" spans="2:58" ht="18.75" customHeight="1">
      <c r="B34" s="704" t="s">
        <v>221</v>
      </c>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5"/>
      <c r="AN34" s="705"/>
      <c r="AO34" s="280"/>
      <c r="AP34" s="281"/>
      <c r="AQ34" s="282"/>
      <c r="AR34" s="283"/>
      <c r="AS34" s="283"/>
      <c r="AT34" s="7"/>
      <c r="AU34" s="7"/>
    </row>
    <row r="35" spans="2:58" s="4" customFormat="1" ht="30" customHeight="1">
      <c r="B35" s="706" t="s">
        <v>4</v>
      </c>
      <c r="C35" s="707"/>
      <c r="D35" s="708" t="s">
        <v>222</v>
      </c>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291"/>
      <c r="AM35" s="292"/>
      <c r="AN35" s="284"/>
      <c r="AO35" s="284"/>
      <c r="AP35" s="284"/>
      <c r="AQ35" s="284"/>
      <c r="AR35" s="284"/>
      <c r="AS35" s="284"/>
      <c r="AT35" s="284"/>
      <c r="AU35" s="284"/>
      <c r="AV35" s="284"/>
      <c r="AW35" s="284"/>
      <c r="AX35" s="284"/>
      <c r="AY35" s="284"/>
      <c r="AZ35" s="284"/>
      <c r="BA35" s="284"/>
      <c r="BB35" s="284"/>
      <c r="BC35" s="284"/>
      <c r="BD35" s="284"/>
    </row>
    <row r="36" spans="2:58" s="4" customFormat="1" ht="30" customHeight="1">
      <c r="B36" s="709" t="s">
        <v>4</v>
      </c>
      <c r="C36" s="710"/>
      <c r="D36" s="711" t="s">
        <v>223</v>
      </c>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293"/>
      <c r="AM36" s="294"/>
      <c r="AN36" s="295"/>
      <c r="AO36" s="284"/>
      <c r="AP36" s="284"/>
      <c r="AQ36" s="284"/>
      <c r="AR36" s="284"/>
      <c r="AS36" s="284"/>
      <c r="AT36" s="284"/>
      <c r="AU36" s="284"/>
      <c r="AV36" s="284"/>
      <c r="AW36" s="284"/>
      <c r="AX36" s="284"/>
      <c r="AY36" s="284"/>
      <c r="AZ36" s="284"/>
      <c r="BA36" s="284"/>
      <c r="BB36" s="284"/>
      <c r="BC36" s="284"/>
      <c r="BD36" s="284"/>
    </row>
    <row r="37" spans="2:58" s="4" customFormat="1" ht="26.25" customHeight="1">
      <c r="B37" s="467"/>
      <c r="C37" s="468"/>
      <c r="D37" s="701" t="s">
        <v>290</v>
      </c>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318"/>
      <c r="AM37" s="296"/>
      <c r="AN37" s="49"/>
      <c r="AO37" s="284"/>
      <c r="AP37" s="284"/>
      <c r="AQ37" s="284"/>
      <c r="AR37" s="284"/>
      <c r="AS37" s="284"/>
      <c r="AT37" s="284"/>
      <c r="AU37" s="284"/>
      <c r="AV37" s="284"/>
      <c r="AW37" s="284"/>
      <c r="AX37" s="284"/>
      <c r="AY37" s="284"/>
      <c r="AZ37" s="284"/>
      <c r="BA37" s="284"/>
      <c r="BB37" s="284"/>
      <c r="BC37" s="284"/>
      <c r="BD37" s="284"/>
    </row>
    <row r="38" spans="2:58" s="4" customFormat="1" ht="30" customHeight="1">
      <c r="B38" s="469"/>
      <c r="C38" s="470"/>
      <c r="D38" s="702" t="s">
        <v>291</v>
      </c>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465"/>
      <c r="AM38" s="464"/>
      <c r="AN38" s="49"/>
      <c r="AO38" s="5"/>
      <c r="AP38" s="6"/>
      <c r="AQ38" s="6"/>
      <c r="AR38" s="6"/>
      <c r="AS38" s="6"/>
      <c r="AT38" s="6"/>
      <c r="AU38" s="6"/>
      <c r="AV38" s="6"/>
      <c r="AW38" s="6"/>
    </row>
    <row r="39" spans="2:58" ht="30" customHeight="1">
      <c r="B39" s="320" t="s">
        <v>252</v>
      </c>
      <c r="C39" s="15"/>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42"/>
      <c r="AL39" s="58"/>
      <c r="AM39" s="58"/>
      <c r="AN39" s="46"/>
      <c r="AO39" s="47"/>
      <c r="AP39" s="47"/>
      <c r="AQ39" s="47"/>
      <c r="AR39" s="8"/>
      <c r="AS39" s="8"/>
      <c r="AT39" s="8"/>
      <c r="AU39" s="8"/>
      <c r="AV39" s="8"/>
      <c r="AW39" s="8"/>
      <c r="AX39" s="8"/>
      <c r="AY39" s="8"/>
      <c r="AZ39" s="8"/>
      <c r="BA39" s="8"/>
      <c r="BB39" s="8"/>
      <c r="BC39" s="8"/>
      <c r="BD39" s="8"/>
      <c r="BF39" s="48"/>
    </row>
    <row r="40" spans="2:58" ht="18" customHeight="1">
      <c r="B40" s="15" t="s">
        <v>251</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45.75" customHeight="1" thickBot="1">
      <c r="B41" s="688" t="s">
        <v>254</v>
      </c>
      <c r="C41" s="689"/>
      <c r="D41" s="689"/>
      <c r="E41" s="689"/>
      <c r="F41" s="689"/>
      <c r="G41" s="689"/>
      <c r="H41" s="689"/>
      <c r="I41" s="689"/>
      <c r="J41" s="689"/>
      <c r="K41" s="689"/>
      <c r="L41" s="689"/>
      <c r="M41" s="689"/>
      <c r="N41" s="689"/>
      <c r="O41" s="689"/>
      <c r="P41" s="689"/>
      <c r="Q41" s="689"/>
      <c r="R41" s="689"/>
      <c r="S41" s="689"/>
      <c r="T41" s="688" t="s">
        <v>253</v>
      </c>
      <c r="U41" s="689"/>
      <c r="V41" s="689"/>
      <c r="W41" s="689"/>
      <c r="X41" s="689"/>
      <c r="Y41" s="689"/>
      <c r="Z41" s="689"/>
      <c r="AA41" s="689"/>
      <c r="AB41" s="689"/>
      <c r="AC41" s="689"/>
      <c r="AD41" s="689"/>
      <c r="AE41" s="689"/>
      <c r="AF41" s="689"/>
      <c r="AG41" s="689"/>
      <c r="AH41" s="689"/>
      <c r="AI41" s="689"/>
      <c r="AJ41" s="689"/>
      <c r="AK41" s="689"/>
      <c r="AL41" s="690"/>
      <c r="AM41" s="8"/>
      <c r="AN41" s="8"/>
      <c r="AO41" s="8"/>
      <c r="AP41" s="8"/>
      <c r="AQ41" s="8"/>
      <c r="AR41" s="8"/>
      <c r="AS41" s="8"/>
      <c r="AT41" s="8"/>
      <c r="AU41" s="8"/>
      <c r="AV41" s="8"/>
      <c r="AW41" s="8"/>
      <c r="AX41" s="8"/>
      <c r="AY41" s="8"/>
      <c r="AZ41" s="8"/>
      <c r="BA41" s="8"/>
      <c r="BB41" s="8"/>
      <c r="BC41" s="8"/>
      <c r="BD41" s="8"/>
    </row>
    <row r="42" spans="2:58" ht="64.5" customHeight="1" thickTop="1" thickBot="1">
      <c r="B42" s="691" t="s">
        <v>255</v>
      </c>
      <c r="C42" s="692"/>
      <c r="D42" s="692"/>
      <c r="E42" s="692"/>
      <c r="F42" s="692"/>
      <c r="G42" s="692"/>
      <c r="H42" s="692"/>
      <c r="I42" s="692"/>
      <c r="J42" s="692"/>
      <c r="K42" s="692"/>
      <c r="L42" s="692"/>
      <c r="M42" s="692"/>
      <c r="N42" s="692"/>
      <c r="O42" s="692"/>
      <c r="P42" s="692"/>
      <c r="Q42" s="692"/>
      <c r="R42" s="692"/>
      <c r="S42" s="693"/>
      <c r="T42" s="694" t="s">
        <v>21</v>
      </c>
      <c r="U42" s="695"/>
      <c r="V42" s="696">
        <f>SUM(串刺用【先頭】:串刺用【末尾】!A153)</f>
        <v>0</v>
      </c>
      <c r="W42" s="697"/>
      <c r="X42" s="697"/>
      <c r="Y42" s="697"/>
      <c r="Z42" s="697"/>
      <c r="AA42" s="697"/>
      <c r="AB42" s="697"/>
      <c r="AC42" s="697"/>
      <c r="AD42" s="697"/>
      <c r="AE42" s="697"/>
      <c r="AF42" s="697"/>
      <c r="AG42" s="697"/>
      <c r="AH42" s="697"/>
      <c r="AI42" s="697"/>
      <c r="AJ42" s="697"/>
      <c r="AK42" s="698" t="s">
        <v>0</v>
      </c>
      <c r="AL42" s="699"/>
      <c r="AM42" s="8"/>
      <c r="AN42" s="8"/>
      <c r="AO42" s="8"/>
      <c r="AP42" s="8"/>
      <c r="AQ42" s="8"/>
      <c r="AR42" s="8"/>
      <c r="AS42" s="8"/>
      <c r="AT42" s="8"/>
      <c r="AU42" s="8"/>
      <c r="AV42" s="8"/>
      <c r="AW42" s="8"/>
      <c r="AX42" s="8"/>
      <c r="AY42" s="8"/>
      <c r="AZ42" s="8"/>
      <c r="BA42" s="8"/>
      <c r="BB42" s="8"/>
      <c r="BC42" s="8"/>
      <c r="BD42" s="8"/>
    </row>
    <row r="43" spans="2:58" ht="64.5" customHeight="1" thickTop="1">
      <c r="B43" s="674" t="s">
        <v>270</v>
      </c>
      <c r="C43" s="675"/>
      <c r="D43" s="675"/>
      <c r="E43" s="675"/>
      <c r="F43" s="675"/>
      <c r="G43" s="675"/>
      <c r="H43" s="675"/>
      <c r="I43" s="675"/>
      <c r="J43" s="675"/>
      <c r="K43" s="675"/>
      <c r="L43" s="675"/>
      <c r="M43" s="675"/>
      <c r="N43" s="675"/>
      <c r="O43" s="675"/>
      <c r="P43" s="675"/>
      <c r="Q43" s="675"/>
      <c r="R43" s="675"/>
      <c r="S43" s="676"/>
      <c r="T43" s="677" t="s">
        <v>21</v>
      </c>
      <c r="U43" s="678"/>
      <c r="V43" s="679">
        <f>SUM(V42:AJ42)</f>
        <v>0</v>
      </c>
      <c r="W43" s="680"/>
      <c r="X43" s="680"/>
      <c r="Y43" s="680"/>
      <c r="Z43" s="680"/>
      <c r="AA43" s="680"/>
      <c r="AB43" s="680"/>
      <c r="AC43" s="680"/>
      <c r="AD43" s="680"/>
      <c r="AE43" s="680"/>
      <c r="AF43" s="680"/>
      <c r="AG43" s="680"/>
      <c r="AH43" s="680"/>
      <c r="AI43" s="680"/>
      <c r="AJ43" s="680"/>
      <c r="AK43" s="681" t="s">
        <v>0</v>
      </c>
      <c r="AL43" s="682"/>
      <c r="AM43" s="8"/>
      <c r="AN43" s="8"/>
      <c r="AO43" s="8"/>
      <c r="AP43" s="8"/>
      <c r="AQ43" s="8"/>
      <c r="AR43" s="8"/>
      <c r="AS43" s="8"/>
      <c r="AT43" s="8"/>
      <c r="AU43" s="8"/>
      <c r="AV43" s="8"/>
      <c r="AW43" s="8"/>
      <c r="AX43" s="8"/>
      <c r="AY43" s="8"/>
      <c r="AZ43" s="8"/>
      <c r="BA43" s="8"/>
      <c r="BB43" s="8"/>
      <c r="BC43" s="8"/>
      <c r="BD43" s="8"/>
    </row>
    <row r="44" spans="2:58" s="25" customFormat="1" ht="64.5" customHeight="1">
      <c r="B44" s="683" t="s">
        <v>271</v>
      </c>
      <c r="C44" s="684"/>
      <c r="D44" s="684"/>
      <c r="E44" s="684"/>
      <c r="F44" s="684"/>
      <c r="G44" s="684"/>
      <c r="H44" s="684"/>
      <c r="I44" s="684"/>
      <c r="J44" s="684"/>
      <c r="K44" s="684"/>
      <c r="L44" s="684"/>
      <c r="M44" s="684"/>
      <c r="N44" s="684"/>
      <c r="O44" s="684"/>
      <c r="P44" s="684"/>
      <c r="Q44" s="684"/>
      <c r="R44" s="684"/>
      <c r="S44" s="685"/>
      <c r="T44" s="686" t="s">
        <v>21</v>
      </c>
      <c r="U44" s="687"/>
      <c r="V44" s="670">
        <f>IF(V31="","",MIN(V31,V43))</f>
        <v>0</v>
      </c>
      <c r="W44" s="671"/>
      <c r="X44" s="671"/>
      <c r="Y44" s="671"/>
      <c r="Z44" s="671"/>
      <c r="AA44" s="671"/>
      <c r="AB44" s="671"/>
      <c r="AC44" s="671"/>
      <c r="AD44" s="671"/>
      <c r="AE44" s="671"/>
      <c r="AF44" s="671"/>
      <c r="AG44" s="671"/>
      <c r="AH44" s="671"/>
      <c r="AI44" s="671"/>
      <c r="AJ44" s="671"/>
      <c r="AK44" s="672" t="s">
        <v>0</v>
      </c>
      <c r="AL44" s="673"/>
      <c r="AM44" s="163"/>
      <c r="AN44" s="8"/>
      <c r="AO44" s="8"/>
      <c r="AP44" s="8"/>
      <c r="AQ44" s="8"/>
      <c r="AR44" s="8"/>
      <c r="AS44" s="8"/>
      <c r="AT44" s="8"/>
      <c r="AU44" s="8"/>
      <c r="AV44" s="8"/>
      <c r="AW44" s="8"/>
      <c r="AX44" s="8"/>
      <c r="AY44" s="8"/>
      <c r="AZ44" s="8"/>
      <c r="BA44" s="8"/>
      <c r="BB44" s="8"/>
      <c r="BC44" s="8"/>
      <c r="BD44" s="8"/>
    </row>
    <row r="45" spans="2:58" s="25" customFormat="1" ht="39.9"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162"/>
      <c r="AL45" s="162"/>
      <c r="AM45" s="162"/>
      <c r="AN45" s="162"/>
      <c r="AO45" s="162"/>
      <c r="AP45" s="162"/>
      <c r="AQ45" s="162"/>
      <c r="AR45" s="162"/>
      <c r="AS45" s="162"/>
      <c r="AT45" s="162"/>
      <c r="AU45" s="162"/>
      <c r="AV45" s="162"/>
      <c r="AW45" s="162"/>
      <c r="AX45" s="162"/>
      <c r="AY45" s="162"/>
      <c r="AZ45" s="162"/>
      <c r="BA45" s="162"/>
      <c r="BB45" s="162"/>
      <c r="BC45" s="162"/>
      <c r="BD45" s="162"/>
    </row>
    <row r="46" spans="2:58" s="25" customFormat="1" ht="22.5" customHeight="1" thickBot="1">
      <c r="B46" s="60"/>
      <c r="C46" s="60"/>
      <c r="D46" s="60"/>
      <c r="E46" s="60"/>
      <c r="F46" s="60"/>
      <c r="G46" s="60"/>
      <c r="H46" s="60"/>
      <c r="I46" s="60"/>
      <c r="J46" s="60"/>
      <c r="K46" s="60"/>
      <c r="L46" s="60"/>
      <c r="M46" s="60"/>
      <c r="N46" s="60"/>
      <c r="O46" s="60"/>
      <c r="P46" s="60"/>
      <c r="Q46" s="60"/>
      <c r="R46" s="60"/>
      <c r="S46" s="60"/>
      <c r="T46" s="61"/>
      <c r="U46" s="60"/>
      <c r="V46" s="61" t="s">
        <v>225</v>
      </c>
      <c r="W46" s="60"/>
      <c r="X46" s="60"/>
      <c r="Y46" s="60"/>
      <c r="Z46" s="60"/>
      <c r="AA46" s="60"/>
      <c r="AB46" s="60"/>
      <c r="AC46" s="60"/>
      <c r="AD46" s="60"/>
      <c r="AE46" s="60"/>
      <c r="AF46" s="60"/>
      <c r="AG46" s="60"/>
      <c r="AH46" s="60"/>
      <c r="AI46" s="60"/>
      <c r="AJ46" s="60"/>
      <c r="AK46" s="64"/>
      <c r="AL46" s="64"/>
      <c r="AM46" s="61"/>
      <c r="AN46" s="133"/>
      <c r="AO46" s="133"/>
      <c r="AP46" s="133"/>
      <c r="AQ46" s="133"/>
      <c r="AR46" s="133"/>
      <c r="AS46" s="133"/>
      <c r="AT46" s="133"/>
      <c r="AU46" s="133"/>
      <c r="AV46" s="63"/>
      <c r="AW46" s="63"/>
      <c r="AX46" s="130"/>
      <c r="AY46" s="130"/>
      <c r="AZ46" s="130"/>
      <c r="BA46" s="130"/>
      <c r="BB46" s="130"/>
      <c r="BC46" s="130"/>
      <c r="BD46" s="130"/>
    </row>
    <row r="47" spans="2:58" s="25" customFormat="1" ht="65.25" customHeight="1" thickBot="1">
      <c r="B47" s="730" t="s">
        <v>272</v>
      </c>
      <c r="C47" s="731"/>
      <c r="D47" s="731"/>
      <c r="E47" s="731"/>
      <c r="F47" s="731"/>
      <c r="G47" s="731"/>
      <c r="H47" s="731"/>
      <c r="I47" s="731"/>
      <c r="J47" s="731"/>
      <c r="K47" s="731"/>
      <c r="L47" s="731"/>
      <c r="M47" s="731"/>
      <c r="N47" s="731"/>
      <c r="O47" s="731"/>
      <c r="P47" s="731"/>
      <c r="Q47" s="731"/>
      <c r="R47" s="731"/>
      <c r="S47" s="731"/>
      <c r="T47" s="731"/>
      <c r="U47" s="732"/>
      <c r="V47" s="725">
        <f>SUM(V31,V44)</f>
        <v>0</v>
      </c>
      <c r="W47" s="725"/>
      <c r="X47" s="725"/>
      <c r="Y47" s="725"/>
      <c r="Z47" s="725"/>
      <c r="AA47" s="725"/>
      <c r="AB47" s="725"/>
      <c r="AC47" s="725"/>
      <c r="AD47" s="725"/>
      <c r="AE47" s="725"/>
      <c r="AF47" s="725"/>
      <c r="AG47" s="725"/>
      <c r="AH47" s="725"/>
      <c r="AI47" s="725"/>
      <c r="AJ47" s="725"/>
      <c r="AK47" s="723" t="s">
        <v>0</v>
      </c>
      <c r="AL47" s="724"/>
      <c r="AM47" s="164"/>
      <c r="AN47" s="165"/>
      <c r="AO47" s="165"/>
      <c r="AP47" s="165"/>
      <c r="AQ47" s="165"/>
      <c r="AR47" s="165"/>
      <c r="AS47" s="165"/>
      <c r="AT47" s="165"/>
      <c r="AU47" s="165"/>
      <c r="AV47" s="719"/>
      <c r="AW47" s="719"/>
      <c r="AX47" s="129"/>
      <c r="AY47" s="129"/>
      <c r="AZ47" s="129"/>
      <c r="BA47" s="129"/>
      <c r="BB47" s="129"/>
      <c r="BC47" s="129"/>
      <c r="BD47" s="129"/>
    </row>
    <row r="48" spans="2:58" s="25" customFormat="1" ht="29.4" customHeight="1">
      <c r="B48" s="29"/>
      <c r="C48" s="29"/>
      <c r="D48" s="29"/>
      <c r="E48" s="29"/>
      <c r="F48" s="29"/>
      <c r="G48" s="29"/>
      <c r="H48" s="29"/>
      <c r="I48" s="29"/>
      <c r="J48" s="29"/>
      <c r="K48" s="29"/>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26"/>
      <c r="AO48" s="31"/>
      <c r="AP48" s="27"/>
      <c r="AQ48" s="27"/>
    </row>
    <row r="49" spans="2:47" s="12" customFormat="1" ht="20.149999999999999" customHeight="1">
      <c r="AK49" s="10"/>
      <c r="AL49" s="10"/>
      <c r="AM49" s="10"/>
      <c r="AN49" s="11"/>
      <c r="AO49" s="11"/>
      <c r="AP49" s="11"/>
      <c r="AQ49" s="11"/>
      <c r="AR49" s="11"/>
      <c r="AS49" s="11"/>
      <c r="AT49" s="11"/>
      <c r="AU49" s="11"/>
    </row>
    <row r="50" spans="2:47" s="4" customFormat="1" ht="18.75" customHeight="1">
      <c r="B50" s="9"/>
      <c r="C50" s="9"/>
      <c r="D50" s="9"/>
      <c r="E50" s="9"/>
      <c r="F50" s="9"/>
      <c r="G50" s="9"/>
      <c r="AK50" s="5"/>
      <c r="AL50" s="5"/>
      <c r="AM50" s="5"/>
      <c r="AN50" s="6"/>
      <c r="AO50" s="6"/>
      <c r="AP50" s="6"/>
      <c r="AQ50" s="6"/>
      <c r="AR50" s="6"/>
      <c r="AS50" s="6"/>
      <c r="AT50" s="6"/>
      <c r="AU50" s="6"/>
    </row>
    <row r="51" spans="2:47" s="4" customFormat="1" ht="18"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sheetData>
  <sheetProtection algorithmName="SHA-512" hashValue="WdT4fZgIy1vQkKoRWIp5q9HrLj1FNJ43YPBXmY8xQ6UK1hCZ/+sLEHfSI5k+KTMzNk9+DHl604KqqJepBYURCw==" saltValue="La8RyDxhUHyUf+9ZNjKWoQ==" spinCount="100000" sheet="1" objects="1" scenarios="1"/>
  <mergeCells count="64">
    <mergeCell ref="BE13:BF13"/>
    <mergeCell ref="AK27:AL27"/>
    <mergeCell ref="AK26:AL26"/>
    <mergeCell ref="A3:BD3"/>
    <mergeCell ref="M12:P12"/>
    <mergeCell ref="N16:AD16"/>
    <mergeCell ref="AF16:AP16"/>
    <mergeCell ref="R8:AB8"/>
    <mergeCell ref="B10:K10"/>
    <mergeCell ref="M10:V10"/>
    <mergeCell ref="B7:K7"/>
    <mergeCell ref="B12:K12"/>
    <mergeCell ref="T25:AL25"/>
    <mergeCell ref="V27:AJ27"/>
    <mergeCell ref="B25:S25"/>
    <mergeCell ref="V26:AJ26"/>
    <mergeCell ref="AV47:AW47"/>
    <mergeCell ref="B26:S26"/>
    <mergeCell ref="AK47:AL47"/>
    <mergeCell ref="V47:AJ47"/>
    <mergeCell ref="AK28:AL28"/>
    <mergeCell ref="T30:U30"/>
    <mergeCell ref="V28:AJ28"/>
    <mergeCell ref="B47:U47"/>
    <mergeCell ref="V30:AJ30"/>
    <mergeCell ref="B30:S30"/>
    <mergeCell ref="T26:U26"/>
    <mergeCell ref="B29:S29"/>
    <mergeCell ref="V29:AJ29"/>
    <mergeCell ref="B28:S28"/>
    <mergeCell ref="B27:S27"/>
    <mergeCell ref="AK30:AL30"/>
    <mergeCell ref="AX1:BC1"/>
    <mergeCell ref="D37:AK37"/>
    <mergeCell ref="D38:AK38"/>
    <mergeCell ref="B33:AN33"/>
    <mergeCell ref="B34:AN34"/>
    <mergeCell ref="B35:C35"/>
    <mergeCell ref="D35:AK35"/>
    <mergeCell ref="B36:C36"/>
    <mergeCell ref="D36:AK36"/>
    <mergeCell ref="AK29:AL29"/>
    <mergeCell ref="T29:U29"/>
    <mergeCell ref="T27:U27"/>
    <mergeCell ref="T28:U28"/>
    <mergeCell ref="AX2:BC2"/>
    <mergeCell ref="B31:S31"/>
    <mergeCell ref="T31:U31"/>
    <mergeCell ref="B44:S44"/>
    <mergeCell ref="T44:U44"/>
    <mergeCell ref="V44:AJ44"/>
    <mergeCell ref="AK44:AL44"/>
    <mergeCell ref="B41:S41"/>
    <mergeCell ref="T41:AL41"/>
    <mergeCell ref="B42:S42"/>
    <mergeCell ref="T42:U42"/>
    <mergeCell ref="V42:AJ42"/>
    <mergeCell ref="AK42:AL42"/>
    <mergeCell ref="V31:AJ31"/>
    <mergeCell ref="AK31:AL31"/>
    <mergeCell ref="B43:S43"/>
    <mergeCell ref="T43:U43"/>
    <mergeCell ref="V43:AJ43"/>
    <mergeCell ref="AK43:AL43"/>
  </mergeCells>
  <phoneticPr fontId="24"/>
  <conditionalFormatting sqref="V7 AE7 AK7 AQ7 M7:M8">
    <cfRule type="expression" dxfId="108" priority="17" stopIfTrue="1">
      <formula>AND($M$7="□",$V$7="□",$AE$7="□",$AK$7="□",$AQ$7="□",$M$8="□")</formula>
    </cfRule>
  </conditionalFormatting>
  <conditionalFormatting sqref="R8:AB8">
    <cfRule type="expression" dxfId="107" priority="16" stopIfTrue="1">
      <formula>AND($M$8="■",$R$8="")</formula>
    </cfRule>
  </conditionalFormatting>
  <conditionalFormatting sqref="M16 AE16">
    <cfRule type="expression" dxfId="106" priority="15" stopIfTrue="1">
      <formula>AND($M$16="□",$AE$16="□")</formula>
    </cfRule>
  </conditionalFormatting>
  <conditionalFormatting sqref="AE16:AV16">
    <cfRule type="expression" dxfId="105" priority="14" stopIfTrue="1">
      <formula>$M$16="■"</formula>
    </cfRule>
  </conditionalFormatting>
  <conditionalFormatting sqref="M16:AD16">
    <cfRule type="expression" dxfId="104" priority="13" stopIfTrue="1">
      <formula>OR($AE$16="■",$M$12=7,$M$12=8)</formula>
    </cfRule>
  </conditionalFormatting>
  <conditionalFormatting sqref="M12:P12">
    <cfRule type="expression" dxfId="103" priority="11" stopIfTrue="1">
      <formula>$M$12=""</formula>
    </cfRule>
  </conditionalFormatting>
  <conditionalFormatting sqref="M10">
    <cfRule type="expression" dxfId="102" priority="9" stopIfTrue="1">
      <formula>M10=""</formula>
    </cfRule>
  </conditionalFormatting>
  <conditionalFormatting sqref="B35:C36">
    <cfRule type="expression" dxfId="101" priority="5" stopIfTrue="1">
      <formula>AND($B$35="□",$B$36="□")</formula>
    </cfRule>
  </conditionalFormatting>
  <conditionalFormatting sqref="B35:AL35">
    <cfRule type="expression" dxfId="100" priority="4" stopIfTrue="1">
      <formula>$B$36="■"</formula>
    </cfRule>
  </conditionalFormatting>
  <conditionalFormatting sqref="B36:AL36">
    <cfRule type="expression" dxfId="99" priority="3" stopIfTrue="1">
      <formula>$B$35="■"</formula>
    </cfRule>
  </conditionalFormatting>
  <conditionalFormatting sqref="B37">
    <cfRule type="expression" dxfId="98" priority="2" stopIfTrue="1">
      <formula>AND($O$6="□",$X$6="□",$AG$6="□",$AM$6="□",$AS$6="□",$O$7="□")</formula>
    </cfRule>
  </conditionalFormatting>
  <conditionalFormatting sqref="B37:AL38">
    <cfRule type="expression" dxfId="97" priority="1" stopIfTrue="1">
      <formula>$B$35="■"</formula>
    </cfRule>
  </conditionalFormatting>
  <dataValidations count="4">
    <dataValidation type="list" allowBlank="1" showInputMessage="1" showErrorMessage="1" sqref="AE7 AK7 M7:M8 AQ7 V7 M16 AE16 B35:B36"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26:AJ28 V42:AJ42"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8"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3" sqref="A3:BC3"/>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718">
        <f>'様式第１｜交付申請書'!$CA$2</f>
        <v>0</v>
      </c>
      <c r="AX1" s="718"/>
      <c r="AY1" s="718"/>
      <c r="AZ1" s="718"/>
      <c r="BA1" s="718"/>
      <c r="BB1" s="718"/>
    </row>
    <row r="2" spans="1:55" ht="18.75" customHeight="1">
      <c r="AL2" s="3"/>
      <c r="AV2" s="315" t="str">
        <f>'様式第１｜交付申請書'!$BR$3</f>
        <v>申請者名</v>
      </c>
      <c r="AW2" s="718" t="str">
        <f>'様式第１｜交付申請書'!$CA$3</f>
        <v/>
      </c>
      <c r="AX2" s="718"/>
      <c r="AY2" s="718"/>
      <c r="AZ2" s="718"/>
      <c r="BA2" s="718"/>
      <c r="BB2" s="718"/>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45" t="s">
        <v>163</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102</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s="23" customFormat="1" ht="21.75" customHeight="1">
      <c r="A6" s="54"/>
      <c r="B6" s="52"/>
      <c r="C6" s="52"/>
      <c r="D6" s="131"/>
      <c r="E6" s="131"/>
      <c r="F6" s="131"/>
      <c r="G6" s="131"/>
      <c r="H6" s="131"/>
      <c r="I6" s="131"/>
      <c r="J6" s="131"/>
      <c r="K6" s="131"/>
      <c r="L6" s="131"/>
      <c r="M6" s="131"/>
      <c r="N6" s="131"/>
      <c r="O6" s="131"/>
      <c r="P6" s="131"/>
      <c r="Q6" s="131"/>
      <c r="R6" s="131"/>
      <c r="S6" s="131"/>
      <c r="T6" s="131"/>
      <c r="U6" s="131"/>
      <c r="V6" s="131"/>
      <c r="W6" s="131"/>
      <c r="X6" s="131"/>
      <c r="Y6" s="131"/>
      <c r="Z6" s="131"/>
      <c r="AA6" s="131"/>
      <c r="AP6" s="53"/>
      <c r="AU6" s="200" t="s">
        <v>127</v>
      </c>
      <c r="AV6" s="912"/>
      <c r="AW6" s="912"/>
      <c r="AX6" s="201" t="s">
        <v>128</v>
      </c>
      <c r="AY6" s="912"/>
      <c r="AZ6" s="912"/>
      <c r="BA6" s="913" t="s">
        <v>129</v>
      </c>
      <c r="BB6" s="913"/>
      <c r="BC6" s="913"/>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226</v>
      </c>
      <c r="D8" s="34"/>
      <c r="E8" s="34"/>
      <c r="F8" s="34"/>
      <c r="G8" s="309"/>
      <c r="H8" s="310"/>
      <c r="I8" s="299" t="s">
        <v>227</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18" t="s">
        <v>86</v>
      </c>
      <c r="B10" s="919"/>
      <c r="C10" s="919"/>
      <c r="D10" s="920"/>
      <c r="E10" s="921" t="s">
        <v>141</v>
      </c>
      <c r="F10" s="922"/>
      <c r="G10" s="922"/>
      <c r="H10" s="922"/>
      <c r="I10" s="922"/>
      <c r="J10" s="922"/>
      <c r="K10" s="922"/>
      <c r="L10" s="922"/>
      <c r="M10" s="922"/>
      <c r="N10" s="923"/>
      <c r="O10" s="206"/>
      <c r="P10" s="132"/>
      <c r="Q10" s="981" t="str">
        <f>IF(COUNTIF(AK16:AL30,"err")&gt;0,"グレードと一致しない型番があります。登録番号を確認して下さい。","")</f>
        <v/>
      </c>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1"/>
      <c r="AP10" s="981"/>
      <c r="AQ10" s="981"/>
      <c r="AR10" s="981"/>
      <c r="AS10" s="981"/>
      <c r="AT10" s="981"/>
      <c r="AU10" s="981"/>
      <c r="AV10" s="981"/>
      <c r="AW10" s="981"/>
      <c r="AX10" s="981"/>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02" t="s">
        <v>279</v>
      </c>
      <c r="B12" s="803"/>
      <c r="C12" s="803"/>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4"/>
      <c r="AM12" s="813" t="s">
        <v>4</v>
      </c>
      <c r="AN12" s="814"/>
      <c r="AO12" s="814"/>
      <c r="AP12" s="814"/>
      <c r="AQ12" s="814"/>
      <c r="AR12" s="814"/>
      <c r="AS12" s="815"/>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924" t="s">
        <v>85</v>
      </c>
      <c r="B14" s="925"/>
      <c r="C14" s="925"/>
      <c r="D14" s="925"/>
      <c r="E14" s="928" t="s">
        <v>228</v>
      </c>
      <c r="F14" s="925"/>
      <c r="G14" s="929"/>
      <c r="H14" s="796" t="s">
        <v>274</v>
      </c>
      <c r="I14" s="796"/>
      <c r="J14" s="796"/>
      <c r="K14" s="796"/>
      <c r="L14" s="796"/>
      <c r="M14" s="797"/>
      <c r="N14" s="800" t="s">
        <v>10</v>
      </c>
      <c r="O14" s="796"/>
      <c r="P14" s="796"/>
      <c r="Q14" s="796"/>
      <c r="R14" s="796"/>
      <c r="S14" s="796"/>
      <c r="T14" s="797"/>
      <c r="U14" s="800" t="s">
        <v>143</v>
      </c>
      <c r="V14" s="796"/>
      <c r="W14" s="796"/>
      <c r="X14" s="796"/>
      <c r="Y14" s="796"/>
      <c r="Z14" s="796"/>
      <c r="AA14" s="796"/>
      <c r="AB14" s="796"/>
      <c r="AC14" s="796"/>
      <c r="AD14" s="796"/>
      <c r="AE14" s="796"/>
      <c r="AF14" s="796"/>
      <c r="AG14" s="796"/>
      <c r="AH14" s="796"/>
      <c r="AI14" s="796"/>
      <c r="AJ14" s="797"/>
      <c r="AK14" s="816" t="s">
        <v>144</v>
      </c>
      <c r="AL14" s="817"/>
      <c r="AM14" s="820" t="s">
        <v>126</v>
      </c>
      <c r="AN14" s="821"/>
      <c r="AO14" s="821"/>
      <c r="AP14" s="821"/>
      <c r="AQ14" s="821"/>
      <c r="AR14" s="821"/>
      <c r="AS14" s="822"/>
      <c r="AT14" s="882" t="s">
        <v>30</v>
      </c>
      <c r="AU14" s="883"/>
      <c r="AV14" s="884"/>
      <c r="AW14" s="800" t="s">
        <v>170</v>
      </c>
      <c r="AX14" s="796"/>
      <c r="AY14" s="797"/>
      <c r="AZ14" s="894" t="s">
        <v>31</v>
      </c>
      <c r="BA14" s="895"/>
      <c r="BB14" s="895"/>
      <c r="BC14" s="896"/>
    </row>
    <row r="15" spans="1:55" ht="28.5" customHeight="1" thickBot="1">
      <c r="A15" s="926"/>
      <c r="B15" s="927"/>
      <c r="C15" s="927"/>
      <c r="D15" s="927"/>
      <c r="E15" s="930"/>
      <c r="F15" s="927"/>
      <c r="G15" s="931"/>
      <c r="H15" s="798"/>
      <c r="I15" s="798"/>
      <c r="J15" s="798"/>
      <c r="K15" s="798"/>
      <c r="L15" s="798"/>
      <c r="M15" s="799"/>
      <c r="N15" s="801"/>
      <c r="O15" s="798"/>
      <c r="P15" s="798"/>
      <c r="Q15" s="798"/>
      <c r="R15" s="798"/>
      <c r="S15" s="798"/>
      <c r="T15" s="799"/>
      <c r="U15" s="801"/>
      <c r="V15" s="798"/>
      <c r="W15" s="798"/>
      <c r="X15" s="798"/>
      <c r="Y15" s="798"/>
      <c r="Z15" s="798"/>
      <c r="AA15" s="798"/>
      <c r="AB15" s="798"/>
      <c r="AC15" s="798"/>
      <c r="AD15" s="798"/>
      <c r="AE15" s="798"/>
      <c r="AF15" s="798"/>
      <c r="AG15" s="798"/>
      <c r="AH15" s="798"/>
      <c r="AI15" s="798"/>
      <c r="AJ15" s="799"/>
      <c r="AK15" s="818"/>
      <c r="AL15" s="819"/>
      <c r="AM15" s="823" t="s">
        <v>17</v>
      </c>
      <c r="AN15" s="824"/>
      <c r="AO15" s="824"/>
      <c r="AP15" s="308" t="s">
        <v>18</v>
      </c>
      <c r="AQ15" s="824" t="s">
        <v>19</v>
      </c>
      <c r="AR15" s="824"/>
      <c r="AS15" s="917"/>
      <c r="AT15" s="885"/>
      <c r="AU15" s="886"/>
      <c r="AV15" s="887"/>
      <c r="AW15" s="801"/>
      <c r="AX15" s="798"/>
      <c r="AY15" s="799"/>
      <c r="AZ15" s="897"/>
      <c r="BA15" s="898"/>
      <c r="BB15" s="898"/>
      <c r="BC15" s="899"/>
    </row>
    <row r="16" spans="1:55" s="38" customFormat="1" ht="30" customHeight="1" thickTop="1">
      <c r="A16" s="810"/>
      <c r="B16" s="811"/>
      <c r="C16" s="811"/>
      <c r="D16" s="811"/>
      <c r="E16" s="914"/>
      <c r="F16" s="915"/>
      <c r="G16" s="916"/>
      <c r="H16" s="914"/>
      <c r="I16" s="915"/>
      <c r="J16" s="915"/>
      <c r="K16" s="915"/>
      <c r="L16" s="915"/>
      <c r="M16" s="916"/>
      <c r="N16" s="909"/>
      <c r="O16" s="910"/>
      <c r="P16" s="910"/>
      <c r="Q16" s="910"/>
      <c r="R16" s="910"/>
      <c r="S16" s="910"/>
      <c r="T16" s="911"/>
      <c r="U16" s="805"/>
      <c r="V16" s="806"/>
      <c r="W16" s="806"/>
      <c r="X16" s="806"/>
      <c r="Y16" s="806"/>
      <c r="Z16" s="806"/>
      <c r="AA16" s="806"/>
      <c r="AB16" s="806"/>
      <c r="AC16" s="806"/>
      <c r="AD16" s="806"/>
      <c r="AE16" s="806"/>
      <c r="AF16" s="806"/>
      <c r="AG16" s="806"/>
      <c r="AH16" s="806"/>
      <c r="AI16" s="806"/>
      <c r="AJ16" s="807"/>
      <c r="AK16" s="825" t="str">
        <f>IF(H16="","",IF(AND(LEFT(H16,1)&amp;RIGHT(H16,1)&lt;&gt;"G1",LEFT(H16,1)&amp;RIGHT(H16,1)&lt;&gt;"G2"),"err",LEFT(H16,1)&amp;RIGHT(H16,1)))</f>
        <v/>
      </c>
      <c r="AL16" s="826"/>
      <c r="AM16" s="827"/>
      <c r="AN16" s="828"/>
      <c r="AO16" s="828"/>
      <c r="AP16" s="288" t="s">
        <v>18</v>
      </c>
      <c r="AQ16" s="828"/>
      <c r="AR16" s="828"/>
      <c r="AS16" s="829"/>
      <c r="AT16" s="903" t="str">
        <f>IF(AND(AM16&lt;&gt;"",AQ16&lt;&gt;""),ROUNDDOWN(AM16*AQ16/1000000,2),"")</f>
        <v/>
      </c>
      <c r="AU16" s="904"/>
      <c r="AV16" s="905"/>
      <c r="AW16" s="906"/>
      <c r="AX16" s="907"/>
      <c r="AY16" s="908"/>
      <c r="AZ16" s="900" t="str">
        <f>IF(AT16&lt;&gt;"",AW16*AT16,"")</f>
        <v/>
      </c>
      <c r="BA16" s="901"/>
      <c r="BB16" s="901"/>
      <c r="BC16" s="902"/>
    </row>
    <row r="17" spans="1:55" s="38" customFormat="1" ht="30" customHeight="1">
      <c r="A17" s="836"/>
      <c r="B17" s="837"/>
      <c r="C17" s="837"/>
      <c r="D17" s="837"/>
      <c r="E17" s="838"/>
      <c r="F17" s="838"/>
      <c r="G17" s="838"/>
      <c r="H17" s="782"/>
      <c r="I17" s="783"/>
      <c r="J17" s="783"/>
      <c r="K17" s="783"/>
      <c r="L17" s="783"/>
      <c r="M17" s="784"/>
      <c r="N17" s="833"/>
      <c r="O17" s="834"/>
      <c r="P17" s="834"/>
      <c r="Q17" s="834"/>
      <c r="R17" s="834"/>
      <c r="S17" s="834"/>
      <c r="T17" s="835"/>
      <c r="U17" s="776"/>
      <c r="V17" s="777"/>
      <c r="W17" s="777"/>
      <c r="X17" s="777"/>
      <c r="Y17" s="777"/>
      <c r="Z17" s="777"/>
      <c r="AA17" s="777"/>
      <c r="AB17" s="777"/>
      <c r="AC17" s="777"/>
      <c r="AD17" s="777"/>
      <c r="AE17" s="777"/>
      <c r="AF17" s="777"/>
      <c r="AG17" s="777"/>
      <c r="AH17" s="777"/>
      <c r="AI17" s="777"/>
      <c r="AJ17" s="778"/>
      <c r="AK17" s="762" t="str">
        <f t="shared" ref="AK17:AK30" si="0">IF(H17="","",IF(AND(LEFT(H17,1)&amp;RIGHT(H17,1)&lt;&gt;"G1",LEFT(H17,1)&amp;RIGHT(H17,1)&lt;&gt;"G2"),"err",LEFT(H17,1)&amp;RIGHT(H17,1)))</f>
        <v/>
      </c>
      <c r="AL17" s="763"/>
      <c r="AM17" s="764"/>
      <c r="AN17" s="765"/>
      <c r="AO17" s="765"/>
      <c r="AP17" s="289" t="s">
        <v>18</v>
      </c>
      <c r="AQ17" s="765"/>
      <c r="AR17" s="765"/>
      <c r="AS17" s="766"/>
      <c r="AT17" s="767" t="str">
        <f>IF(AND(AM17&lt;&gt;"",AQ17&lt;&gt;""),ROUNDDOWN(AM17*AQ17/1000000,2),"")</f>
        <v/>
      </c>
      <c r="AU17" s="768"/>
      <c r="AV17" s="769"/>
      <c r="AW17" s="770"/>
      <c r="AX17" s="771"/>
      <c r="AY17" s="772"/>
      <c r="AZ17" s="759" t="str">
        <f>IF(AT17&lt;&gt;"",AW17*AT17,"")</f>
        <v/>
      </c>
      <c r="BA17" s="760"/>
      <c r="BB17" s="760"/>
      <c r="BC17" s="761"/>
    </row>
    <row r="18" spans="1:55" s="38" customFormat="1" ht="30" customHeight="1">
      <c r="A18" s="836"/>
      <c r="B18" s="837"/>
      <c r="C18" s="837"/>
      <c r="D18" s="837"/>
      <c r="E18" s="838"/>
      <c r="F18" s="838"/>
      <c r="G18" s="838"/>
      <c r="H18" s="782"/>
      <c r="I18" s="783"/>
      <c r="J18" s="783"/>
      <c r="K18" s="783"/>
      <c r="L18" s="783"/>
      <c r="M18" s="784"/>
      <c r="N18" s="833"/>
      <c r="O18" s="834"/>
      <c r="P18" s="834"/>
      <c r="Q18" s="834"/>
      <c r="R18" s="834"/>
      <c r="S18" s="834"/>
      <c r="T18" s="835"/>
      <c r="U18" s="776"/>
      <c r="V18" s="777"/>
      <c r="W18" s="777"/>
      <c r="X18" s="777"/>
      <c r="Y18" s="777"/>
      <c r="Z18" s="777"/>
      <c r="AA18" s="777"/>
      <c r="AB18" s="777"/>
      <c r="AC18" s="777"/>
      <c r="AD18" s="777"/>
      <c r="AE18" s="777"/>
      <c r="AF18" s="777"/>
      <c r="AG18" s="777"/>
      <c r="AH18" s="777"/>
      <c r="AI18" s="777"/>
      <c r="AJ18" s="778"/>
      <c r="AK18" s="762" t="str">
        <f t="shared" si="0"/>
        <v/>
      </c>
      <c r="AL18" s="763"/>
      <c r="AM18" s="764"/>
      <c r="AN18" s="765"/>
      <c r="AO18" s="765"/>
      <c r="AP18" s="289" t="s">
        <v>18</v>
      </c>
      <c r="AQ18" s="765"/>
      <c r="AR18" s="765"/>
      <c r="AS18" s="766"/>
      <c r="AT18" s="767" t="str">
        <f>IF(AND(AM18&lt;&gt;"",AQ18&lt;&gt;""),ROUNDDOWN(AM18*AQ18/1000000,2),"")</f>
        <v/>
      </c>
      <c r="AU18" s="768"/>
      <c r="AV18" s="769"/>
      <c r="AW18" s="770"/>
      <c r="AX18" s="771"/>
      <c r="AY18" s="772"/>
      <c r="AZ18" s="759" t="str">
        <f>IF(AT18&lt;&gt;"",AW18*AT18,"")</f>
        <v/>
      </c>
      <c r="BA18" s="760"/>
      <c r="BB18" s="760"/>
      <c r="BC18" s="761"/>
    </row>
    <row r="19" spans="1:55" s="38" customFormat="1" ht="30" customHeight="1">
      <c r="A19" s="836"/>
      <c r="B19" s="837"/>
      <c r="C19" s="837"/>
      <c r="D19" s="837"/>
      <c r="E19" s="838"/>
      <c r="F19" s="838"/>
      <c r="G19" s="838"/>
      <c r="H19" s="782"/>
      <c r="I19" s="783"/>
      <c r="J19" s="783"/>
      <c r="K19" s="783"/>
      <c r="L19" s="783"/>
      <c r="M19" s="784"/>
      <c r="N19" s="833"/>
      <c r="O19" s="834"/>
      <c r="P19" s="834"/>
      <c r="Q19" s="834"/>
      <c r="R19" s="834"/>
      <c r="S19" s="834"/>
      <c r="T19" s="835"/>
      <c r="U19" s="776"/>
      <c r="V19" s="777"/>
      <c r="W19" s="777"/>
      <c r="X19" s="777"/>
      <c r="Y19" s="777"/>
      <c r="Z19" s="777"/>
      <c r="AA19" s="777"/>
      <c r="AB19" s="777"/>
      <c r="AC19" s="777"/>
      <c r="AD19" s="777"/>
      <c r="AE19" s="777"/>
      <c r="AF19" s="777"/>
      <c r="AG19" s="777"/>
      <c r="AH19" s="777"/>
      <c r="AI19" s="777"/>
      <c r="AJ19" s="778"/>
      <c r="AK19" s="762" t="str">
        <f t="shared" si="0"/>
        <v/>
      </c>
      <c r="AL19" s="763"/>
      <c r="AM19" s="764"/>
      <c r="AN19" s="765"/>
      <c r="AO19" s="765"/>
      <c r="AP19" s="289" t="s">
        <v>18</v>
      </c>
      <c r="AQ19" s="765"/>
      <c r="AR19" s="765"/>
      <c r="AS19" s="766"/>
      <c r="AT19" s="767" t="str">
        <f>IF(AND(AM19&lt;&gt;"",AQ19&lt;&gt;""),ROUNDDOWN(AM19*AQ19/1000000,2),"")</f>
        <v/>
      </c>
      <c r="AU19" s="768"/>
      <c r="AV19" s="769"/>
      <c r="AW19" s="770"/>
      <c r="AX19" s="771"/>
      <c r="AY19" s="772"/>
      <c r="AZ19" s="759" t="str">
        <f>IF(AT19&lt;&gt;"",AW19*AT19,"")</f>
        <v/>
      </c>
      <c r="BA19" s="760"/>
      <c r="BB19" s="760"/>
      <c r="BC19" s="761"/>
    </row>
    <row r="20" spans="1:55" s="38" customFormat="1" ht="30" customHeight="1">
      <c r="A20" s="932"/>
      <c r="B20" s="933"/>
      <c r="C20" s="933"/>
      <c r="D20" s="933"/>
      <c r="E20" s="934"/>
      <c r="F20" s="934"/>
      <c r="G20" s="934"/>
      <c r="H20" s="830"/>
      <c r="I20" s="831"/>
      <c r="J20" s="831"/>
      <c r="K20" s="831"/>
      <c r="L20" s="831"/>
      <c r="M20" s="832"/>
      <c r="N20" s="956"/>
      <c r="O20" s="957"/>
      <c r="P20" s="957"/>
      <c r="Q20" s="957"/>
      <c r="R20" s="957"/>
      <c r="S20" s="957"/>
      <c r="T20" s="958"/>
      <c r="U20" s="776"/>
      <c r="V20" s="777"/>
      <c r="W20" s="777"/>
      <c r="X20" s="777"/>
      <c r="Y20" s="777"/>
      <c r="Z20" s="777"/>
      <c r="AA20" s="777"/>
      <c r="AB20" s="777"/>
      <c r="AC20" s="777"/>
      <c r="AD20" s="777"/>
      <c r="AE20" s="777"/>
      <c r="AF20" s="777"/>
      <c r="AG20" s="777"/>
      <c r="AH20" s="777"/>
      <c r="AI20" s="777"/>
      <c r="AJ20" s="778"/>
      <c r="AK20" s="785" t="str">
        <f t="shared" si="0"/>
        <v/>
      </c>
      <c r="AL20" s="786"/>
      <c r="AM20" s="787"/>
      <c r="AN20" s="788"/>
      <c r="AO20" s="788"/>
      <c r="AP20" s="290" t="s">
        <v>18</v>
      </c>
      <c r="AQ20" s="788"/>
      <c r="AR20" s="788"/>
      <c r="AS20" s="789"/>
      <c r="AT20" s="790" t="str">
        <f>IF(AND(AM20&lt;&gt;"",AQ20&lt;&gt;""),ROUNDDOWN(AM20*AQ20/1000000,2),"")</f>
        <v/>
      </c>
      <c r="AU20" s="791"/>
      <c r="AV20" s="792"/>
      <c r="AW20" s="888"/>
      <c r="AX20" s="889"/>
      <c r="AY20" s="890"/>
      <c r="AZ20" s="891" t="str">
        <f>IF(AT20&lt;&gt;"",AW20*AT20,"")</f>
        <v/>
      </c>
      <c r="BA20" s="892"/>
      <c r="BB20" s="892"/>
      <c r="BC20" s="893"/>
    </row>
    <row r="21" spans="1:55" s="38" customFormat="1" ht="30" customHeight="1">
      <c r="A21" s="836"/>
      <c r="B21" s="837"/>
      <c r="C21" s="837"/>
      <c r="D21" s="837"/>
      <c r="E21" s="838"/>
      <c r="F21" s="838"/>
      <c r="G21" s="838"/>
      <c r="H21" s="782"/>
      <c r="I21" s="783"/>
      <c r="J21" s="783"/>
      <c r="K21" s="783"/>
      <c r="L21" s="783"/>
      <c r="M21" s="784"/>
      <c r="N21" s="833"/>
      <c r="O21" s="834"/>
      <c r="P21" s="834"/>
      <c r="Q21" s="834"/>
      <c r="R21" s="834"/>
      <c r="S21" s="834"/>
      <c r="T21" s="835"/>
      <c r="U21" s="776"/>
      <c r="V21" s="777"/>
      <c r="W21" s="777"/>
      <c r="X21" s="777"/>
      <c r="Y21" s="777"/>
      <c r="Z21" s="777"/>
      <c r="AA21" s="777"/>
      <c r="AB21" s="777"/>
      <c r="AC21" s="777"/>
      <c r="AD21" s="777"/>
      <c r="AE21" s="777"/>
      <c r="AF21" s="777"/>
      <c r="AG21" s="777"/>
      <c r="AH21" s="777"/>
      <c r="AI21" s="777"/>
      <c r="AJ21" s="778"/>
      <c r="AK21" s="762" t="str">
        <f t="shared" si="0"/>
        <v/>
      </c>
      <c r="AL21" s="763"/>
      <c r="AM21" s="764"/>
      <c r="AN21" s="765"/>
      <c r="AO21" s="765"/>
      <c r="AP21" s="289" t="s">
        <v>18</v>
      </c>
      <c r="AQ21" s="765"/>
      <c r="AR21" s="765"/>
      <c r="AS21" s="766"/>
      <c r="AT21" s="767" t="str">
        <f t="shared" ref="AT21:AT30" si="1">IF(AND(AM21&lt;&gt;"",AQ21&lt;&gt;""),ROUNDDOWN(AM21*AQ21/1000000,2),"")</f>
        <v/>
      </c>
      <c r="AU21" s="768"/>
      <c r="AV21" s="769"/>
      <c r="AW21" s="770"/>
      <c r="AX21" s="771"/>
      <c r="AY21" s="772"/>
      <c r="AZ21" s="759" t="str">
        <f t="shared" ref="AZ21:AZ30" si="2">IF(AT21&lt;&gt;"",AW21*AT21,"")</f>
        <v/>
      </c>
      <c r="BA21" s="760"/>
      <c r="BB21" s="760"/>
      <c r="BC21" s="761"/>
    </row>
    <row r="22" spans="1:55" s="38" customFormat="1" ht="30" customHeight="1">
      <c r="A22" s="836"/>
      <c r="B22" s="837"/>
      <c r="C22" s="837"/>
      <c r="D22" s="837"/>
      <c r="E22" s="838"/>
      <c r="F22" s="838"/>
      <c r="G22" s="838"/>
      <c r="H22" s="782"/>
      <c r="I22" s="783"/>
      <c r="J22" s="783"/>
      <c r="K22" s="783"/>
      <c r="L22" s="783"/>
      <c r="M22" s="784"/>
      <c r="N22" s="833"/>
      <c r="O22" s="834"/>
      <c r="P22" s="834"/>
      <c r="Q22" s="834"/>
      <c r="R22" s="834"/>
      <c r="S22" s="834"/>
      <c r="T22" s="835"/>
      <c r="U22" s="776"/>
      <c r="V22" s="777"/>
      <c r="W22" s="777"/>
      <c r="X22" s="777"/>
      <c r="Y22" s="777"/>
      <c r="Z22" s="777"/>
      <c r="AA22" s="777"/>
      <c r="AB22" s="777"/>
      <c r="AC22" s="777"/>
      <c r="AD22" s="777"/>
      <c r="AE22" s="777"/>
      <c r="AF22" s="777"/>
      <c r="AG22" s="777"/>
      <c r="AH22" s="777"/>
      <c r="AI22" s="777"/>
      <c r="AJ22" s="778"/>
      <c r="AK22" s="762" t="str">
        <f t="shared" si="0"/>
        <v/>
      </c>
      <c r="AL22" s="763"/>
      <c r="AM22" s="764"/>
      <c r="AN22" s="765"/>
      <c r="AO22" s="765"/>
      <c r="AP22" s="289" t="s">
        <v>18</v>
      </c>
      <c r="AQ22" s="765"/>
      <c r="AR22" s="765"/>
      <c r="AS22" s="766"/>
      <c r="AT22" s="767" t="str">
        <f t="shared" si="1"/>
        <v/>
      </c>
      <c r="AU22" s="768"/>
      <c r="AV22" s="769"/>
      <c r="AW22" s="770"/>
      <c r="AX22" s="771"/>
      <c r="AY22" s="772"/>
      <c r="AZ22" s="759" t="str">
        <f t="shared" si="2"/>
        <v/>
      </c>
      <c r="BA22" s="760"/>
      <c r="BB22" s="760"/>
      <c r="BC22" s="761"/>
    </row>
    <row r="23" spans="1:55" s="38" customFormat="1" ht="30" customHeight="1">
      <c r="A23" s="836"/>
      <c r="B23" s="837"/>
      <c r="C23" s="837"/>
      <c r="D23" s="837"/>
      <c r="E23" s="838"/>
      <c r="F23" s="838"/>
      <c r="G23" s="838"/>
      <c r="H23" s="782"/>
      <c r="I23" s="783"/>
      <c r="J23" s="783"/>
      <c r="K23" s="783"/>
      <c r="L23" s="783"/>
      <c r="M23" s="784"/>
      <c r="N23" s="833"/>
      <c r="O23" s="834"/>
      <c r="P23" s="834"/>
      <c r="Q23" s="834"/>
      <c r="R23" s="834"/>
      <c r="S23" s="834"/>
      <c r="T23" s="835"/>
      <c r="U23" s="776"/>
      <c r="V23" s="777"/>
      <c r="W23" s="777"/>
      <c r="X23" s="777"/>
      <c r="Y23" s="777"/>
      <c r="Z23" s="777"/>
      <c r="AA23" s="777"/>
      <c r="AB23" s="777"/>
      <c r="AC23" s="777"/>
      <c r="AD23" s="777"/>
      <c r="AE23" s="777"/>
      <c r="AF23" s="777"/>
      <c r="AG23" s="777"/>
      <c r="AH23" s="777"/>
      <c r="AI23" s="777"/>
      <c r="AJ23" s="778"/>
      <c r="AK23" s="762" t="str">
        <f t="shared" si="0"/>
        <v/>
      </c>
      <c r="AL23" s="763"/>
      <c r="AM23" s="764"/>
      <c r="AN23" s="765"/>
      <c r="AO23" s="765"/>
      <c r="AP23" s="289" t="s">
        <v>18</v>
      </c>
      <c r="AQ23" s="765"/>
      <c r="AR23" s="765"/>
      <c r="AS23" s="766"/>
      <c r="AT23" s="767" t="str">
        <f t="shared" si="1"/>
        <v/>
      </c>
      <c r="AU23" s="768"/>
      <c r="AV23" s="769"/>
      <c r="AW23" s="770"/>
      <c r="AX23" s="771"/>
      <c r="AY23" s="772"/>
      <c r="AZ23" s="759" t="str">
        <f t="shared" si="2"/>
        <v/>
      </c>
      <c r="BA23" s="760"/>
      <c r="BB23" s="760"/>
      <c r="BC23" s="761"/>
    </row>
    <row r="24" spans="1:55" s="38" customFormat="1" ht="30" customHeight="1">
      <c r="A24" s="836"/>
      <c r="B24" s="837"/>
      <c r="C24" s="837"/>
      <c r="D24" s="837"/>
      <c r="E24" s="838"/>
      <c r="F24" s="838"/>
      <c r="G24" s="838"/>
      <c r="H24" s="782"/>
      <c r="I24" s="783"/>
      <c r="J24" s="783"/>
      <c r="K24" s="783"/>
      <c r="L24" s="783"/>
      <c r="M24" s="784"/>
      <c r="N24" s="833"/>
      <c r="O24" s="834"/>
      <c r="P24" s="834"/>
      <c r="Q24" s="834"/>
      <c r="R24" s="834"/>
      <c r="S24" s="834"/>
      <c r="T24" s="835"/>
      <c r="U24" s="776"/>
      <c r="V24" s="777"/>
      <c r="W24" s="777"/>
      <c r="X24" s="777"/>
      <c r="Y24" s="777"/>
      <c r="Z24" s="777"/>
      <c r="AA24" s="777"/>
      <c r="AB24" s="777"/>
      <c r="AC24" s="777"/>
      <c r="AD24" s="777"/>
      <c r="AE24" s="777"/>
      <c r="AF24" s="777"/>
      <c r="AG24" s="777"/>
      <c r="AH24" s="777"/>
      <c r="AI24" s="777"/>
      <c r="AJ24" s="778"/>
      <c r="AK24" s="762" t="str">
        <f t="shared" si="0"/>
        <v/>
      </c>
      <c r="AL24" s="763"/>
      <c r="AM24" s="764"/>
      <c r="AN24" s="765"/>
      <c r="AO24" s="765"/>
      <c r="AP24" s="289" t="s">
        <v>18</v>
      </c>
      <c r="AQ24" s="765"/>
      <c r="AR24" s="765"/>
      <c r="AS24" s="766"/>
      <c r="AT24" s="767" t="str">
        <f t="shared" si="1"/>
        <v/>
      </c>
      <c r="AU24" s="768"/>
      <c r="AV24" s="769"/>
      <c r="AW24" s="770"/>
      <c r="AX24" s="771"/>
      <c r="AY24" s="772"/>
      <c r="AZ24" s="759" t="str">
        <f t="shared" si="2"/>
        <v/>
      </c>
      <c r="BA24" s="760"/>
      <c r="BB24" s="760"/>
      <c r="BC24" s="761"/>
    </row>
    <row r="25" spans="1:55" s="38" customFormat="1" ht="30" customHeight="1">
      <c r="A25" s="836"/>
      <c r="B25" s="837"/>
      <c r="C25" s="837"/>
      <c r="D25" s="837"/>
      <c r="E25" s="838"/>
      <c r="F25" s="838"/>
      <c r="G25" s="838"/>
      <c r="H25" s="782"/>
      <c r="I25" s="783"/>
      <c r="J25" s="783"/>
      <c r="K25" s="783"/>
      <c r="L25" s="783"/>
      <c r="M25" s="784"/>
      <c r="N25" s="833"/>
      <c r="O25" s="834"/>
      <c r="P25" s="834"/>
      <c r="Q25" s="834"/>
      <c r="R25" s="834"/>
      <c r="S25" s="834"/>
      <c r="T25" s="835"/>
      <c r="U25" s="776"/>
      <c r="V25" s="777"/>
      <c r="W25" s="777"/>
      <c r="X25" s="777"/>
      <c r="Y25" s="777"/>
      <c r="Z25" s="777"/>
      <c r="AA25" s="777"/>
      <c r="AB25" s="777"/>
      <c r="AC25" s="777"/>
      <c r="AD25" s="777"/>
      <c r="AE25" s="777"/>
      <c r="AF25" s="777"/>
      <c r="AG25" s="777"/>
      <c r="AH25" s="777"/>
      <c r="AI25" s="777"/>
      <c r="AJ25" s="778"/>
      <c r="AK25" s="762" t="str">
        <f t="shared" si="0"/>
        <v/>
      </c>
      <c r="AL25" s="763"/>
      <c r="AM25" s="764"/>
      <c r="AN25" s="765"/>
      <c r="AO25" s="765"/>
      <c r="AP25" s="289" t="s">
        <v>18</v>
      </c>
      <c r="AQ25" s="765"/>
      <c r="AR25" s="765"/>
      <c r="AS25" s="766"/>
      <c r="AT25" s="767" t="str">
        <f t="shared" si="1"/>
        <v/>
      </c>
      <c r="AU25" s="768"/>
      <c r="AV25" s="769"/>
      <c r="AW25" s="770"/>
      <c r="AX25" s="771"/>
      <c r="AY25" s="772"/>
      <c r="AZ25" s="759" t="str">
        <f t="shared" si="2"/>
        <v/>
      </c>
      <c r="BA25" s="760"/>
      <c r="BB25" s="760"/>
      <c r="BC25" s="761"/>
    </row>
    <row r="26" spans="1:55" s="38" customFormat="1" ht="30" customHeight="1">
      <c r="A26" s="836"/>
      <c r="B26" s="837"/>
      <c r="C26" s="837"/>
      <c r="D26" s="837"/>
      <c r="E26" s="838"/>
      <c r="F26" s="838"/>
      <c r="G26" s="838"/>
      <c r="H26" s="830"/>
      <c r="I26" s="831"/>
      <c r="J26" s="831"/>
      <c r="K26" s="831"/>
      <c r="L26" s="831"/>
      <c r="M26" s="832"/>
      <c r="N26" s="833"/>
      <c r="O26" s="834"/>
      <c r="P26" s="834"/>
      <c r="Q26" s="834"/>
      <c r="R26" s="834"/>
      <c r="S26" s="834"/>
      <c r="T26" s="835"/>
      <c r="U26" s="776"/>
      <c r="V26" s="777"/>
      <c r="W26" s="777"/>
      <c r="X26" s="777"/>
      <c r="Y26" s="777"/>
      <c r="Z26" s="777"/>
      <c r="AA26" s="777"/>
      <c r="AB26" s="777"/>
      <c r="AC26" s="777"/>
      <c r="AD26" s="777"/>
      <c r="AE26" s="777"/>
      <c r="AF26" s="777"/>
      <c r="AG26" s="777"/>
      <c r="AH26" s="777"/>
      <c r="AI26" s="777"/>
      <c r="AJ26" s="778"/>
      <c r="AK26" s="762" t="str">
        <f t="shared" si="0"/>
        <v/>
      </c>
      <c r="AL26" s="763"/>
      <c r="AM26" s="764"/>
      <c r="AN26" s="765"/>
      <c r="AO26" s="765"/>
      <c r="AP26" s="289" t="s">
        <v>18</v>
      </c>
      <c r="AQ26" s="765"/>
      <c r="AR26" s="765"/>
      <c r="AS26" s="766"/>
      <c r="AT26" s="767" t="str">
        <f t="shared" si="1"/>
        <v/>
      </c>
      <c r="AU26" s="768"/>
      <c r="AV26" s="769"/>
      <c r="AW26" s="770"/>
      <c r="AX26" s="771"/>
      <c r="AY26" s="772"/>
      <c r="AZ26" s="759" t="str">
        <f t="shared" si="2"/>
        <v/>
      </c>
      <c r="BA26" s="760"/>
      <c r="BB26" s="760"/>
      <c r="BC26" s="761"/>
    </row>
    <row r="27" spans="1:55" s="38" customFormat="1" ht="30" customHeight="1">
      <c r="A27" s="836"/>
      <c r="B27" s="837"/>
      <c r="C27" s="837"/>
      <c r="D27" s="837"/>
      <c r="E27" s="838"/>
      <c r="F27" s="838"/>
      <c r="G27" s="838"/>
      <c r="H27" s="782"/>
      <c r="I27" s="783"/>
      <c r="J27" s="783"/>
      <c r="K27" s="783"/>
      <c r="L27" s="783"/>
      <c r="M27" s="784"/>
      <c r="N27" s="833"/>
      <c r="O27" s="834"/>
      <c r="P27" s="834"/>
      <c r="Q27" s="834"/>
      <c r="R27" s="834"/>
      <c r="S27" s="834"/>
      <c r="T27" s="835"/>
      <c r="U27" s="776"/>
      <c r="V27" s="777"/>
      <c r="W27" s="777"/>
      <c r="X27" s="777"/>
      <c r="Y27" s="777"/>
      <c r="Z27" s="777"/>
      <c r="AA27" s="777"/>
      <c r="AB27" s="777"/>
      <c r="AC27" s="777"/>
      <c r="AD27" s="777"/>
      <c r="AE27" s="777"/>
      <c r="AF27" s="777"/>
      <c r="AG27" s="777"/>
      <c r="AH27" s="777"/>
      <c r="AI27" s="777"/>
      <c r="AJ27" s="778"/>
      <c r="AK27" s="762" t="str">
        <f t="shared" si="0"/>
        <v/>
      </c>
      <c r="AL27" s="763"/>
      <c r="AM27" s="764"/>
      <c r="AN27" s="765"/>
      <c r="AO27" s="765"/>
      <c r="AP27" s="289" t="s">
        <v>18</v>
      </c>
      <c r="AQ27" s="765"/>
      <c r="AR27" s="765"/>
      <c r="AS27" s="766"/>
      <c r="AT27" s="767" t="str">
        <f t="shared" si="1"/>
        <v/>
      </c>
      <c r="AU27" s="768"/>
      <c r="AV27" s="769"/>
      <c r="AW27" s="770"/>
      <c r="AX27" s="771"/>
      <c r="AY27" s="772"/>
      <c r="AZ27" s="759" t="str">
        <f t="shared" si="2"/>
        <v/>
      </c>
      <c r="BA27" s="760"/>
      <c r="BB27" s="760"/>
      <c r="BC27" s="761"/>
    </row>
    <row r="28" spans="1:55" s="38" customFormat="1" ht="30" customHeight="1">
      <c r="A28" s="836"/>
      <c r="B28" s="837"/>
      <c r="C28" s="837"/>
      <c r="D28" s="837"/>
      <c r="E28" s="838"/>
      <c r="F28" s="838"/>
      <c r="G28" s="838"/>
      <c r="H28" s="782"/>
      <c r="I28" s="783"/>
      <c r="J28" s="783"/>
      <c r="K28" s="783"/>
      <c r="L28" s="783"/>
      <c r="M28" s="784"/>
      <c r="N28" s="833"/>
      <c r="O28" s="834"/>
      <c r="P28" s="834"/>
      <c r="Q28" s="834"/>
      <c r="R28" s="834"/>
      <c r="S28" s="834"/>
      <c r="T28" s="835"/>
      <c r="U28" s="776"/>
      <c r="V28" s="777"/>
      <c r="W28" s="777"/>
      <c r="X28" s="777"/>
      <c r="Y28" s="777"/>
      <c r="Z28" s="777"/>
      <c r="AA28" s="777"/>
      <c r="AB28" s="777"/>
      <c r="AC28" s="777"/>
      <c r="AD28" s="777"/>
      <c r="AE28" s="777"/>
      <c r="AF28" s="777"/>
      <c r="AG28" s="777"/>
      <c r="AH28" s="777"/>
      <c r="AI28" s="777"/>
      <c r="AJ28" s="778"/>
      <c r="AK28" s="762" t="str">
        <f t="shared" si="0"/>
        <v/>
      </c>
      <c r="AL28" s="763"/>
      <c r="AM28" s="764"/>
      <c r="AN28" s="765"/>
      <c r="AO28" s="765"/>
      <c r="AP28" s="289" t="s">
        <v>18</v>
      </c>
      <c r="AQ28" s="765"/>
      <c r="AR28" s="765"/>
      <c r="AS28" s="766"/>
      <c r="AT28" s="767" t="str">
        <f t="shared" si="1"/>
        <v/>
      </c>
      <c r="AU28" s="768"/>
      <c r="AV28" s="769"/>
      <c r="AW28" s="770"/>
      <c r="AX28" s="771"/>
      <c r="AY28" s="772"/>
      <c r="AZ28" s="759" t="str">
        <f t="shared" si="2"/>
        <v/>
      </c>
      <c r="BA28" s="760"/>
      <c r="BB28" s="760"/>
      <c r="BC28" s="761"/>
    </row>
    <row r="29" spans="1:55" s="38" customFormat="1" ht="30" customHeight="1">
      <c r="A29" s="836"/>
      <c r="B29" s="837"/>
      <c r="C29" s="837"/>
      <c r="D29" s="837"/>
      <c r="E29" s="838"/>
      <c r="F29" s="838"/>
      <c r="G29" s="838"/>
      <c r="H29" s="782"/>
      <c r="I29" s="783"/>
      <c r="J29" s="783"/>
      <c r="K29" s="783"/>
      <c r="L29" s="783"/>
      <c r="M29" s="784"/>
      <c r="N29" s="833"/>
      <c r="O29" s="834"/>
      <c r="P29" s="834"/>
      <c r="Q29" s="834"/>
      <c r="R29" s="834"/>
      <c r="S29" s="834"/>
      <c r="T29" s="835"/>
      <c r="U29" s="776"/>
      <c r="V29" s="777"/>
      <c r="W29" s="777"/>
      <c r="X29" s="777"/>
      <c r="Y29" s="777"/>
      <c r="Z29" s="777"/>
      <c r="AA29" s="777"/>
      <c r="AB29" s="777"/>
      <c r="AC29" s="777"/>
      <c r="AD29" s="777"/>
      <c r="AE29" s="777"/>
      <c r="AF29" s="777"/>
      <c r="AG29" s="777"/>
      <c r="AH29" s="777"/>
      <c r="AI29" s="777"/>
      <c r="AJ29" s="778"/>
      <c r="AK29" s="762" t="str">
        <f t="shared" si="0"/>
        <v/>
      </c>
      <c r="AL29" s="763"/>
      <c r="AM29" s="764"/>
      <c r="AN29" s="765"/>
      <c r="AO29" s="765"/>
      <c r="AP29" s="289" t="s">
        <v>18</v>
      </c>
      <c r="AQ29" s="765"/>
      <c r="AR29" s="765"/>
      <c r="AS29" s="766"/>
      <c r="AT29" s="767" t="str">
        <f t="shared" si="1"/>
        <v/>
      </c>
      <c r="AU29" s="768"/>
      <c r="AV29" s="769"/>
      <c r="AW29" s="770"/>
      <c r="AX29" s="771"/>
      <c r="AY29" s="772"/>
      <c r="AZ29" s="759" t="str">
        <f t="shared" si="2"/>
        <v/>
      </c>
      <c r="BA29" s="760"/>
      <c r="BB29" s="760"/>
      <c r="BC29" s="761"/>
    </row>
    <row r="30" spans="1:55" s="38" customFormat="1" ht="30" customHeight="1" thickBot="1">
      <c r="A30" s="836"/>
      <c r="B30" s="837"/>
      <c r="C30" s="837"/>
      <c r="D30" s="837"/>
      <c r="E30" s="838"/>
      <c r="F30" s="838"/>
      <c r="G30" s="838"/>
      <c r="H30" s="782"/>
      <c r="I30" s="783"/>
      <c r="J30" s="783"/>
      <c r="K30" s="783"/>
      <c r="L30" s="783"/>
      <c r="M30" s="784"/>
      <c r="N30" s="833"/>
      <c r="O30" s="834"/>
      <c r="P30" s="834"/>
      <c r="Q30" s="834"/>
      <c r="R30" s="834"/>
      <c r="S30" s="834"/>
      <c r="T30" s="835"/>
      <c r="U30" s="779"/>
      <c r="V30" s="780"/>
      <c r="W30" s="780"/>
      <c r="X30" s="780"/>
      <c r="Y30" s="780"/>
      <c r="Z30" s="780"/>
      <c r="AA30" s="780"/>
      <c r="AB30" s="780"/>
      <c r="AC30" s="780"/>
      <c r="AD30" s="780"/>
      <c r="AE30" s="780"/>
      <c r="AF30" s="780"/>
      <c r="AG30" s="780"/>
      <c r="AH30" s="780"/>
      <c r="AI30" s="780"/>
      <c r="AJ30" s="781"/>
      <c r="AK30" s="762" t="str">
        <f t="shared" si="0"/>
        <v/>
      </c>
      <c r="AL30" s="763"/>
      <c r="AM30" s="764"/>
      <c r="AN30" s="765"/>
      <c r="AO30" s="765"/>
      <c r="AP30" s="289" t="s">
        <v>18</v>
      </c>
      <c r="AQ30" s="765"/>
      <c r="AR30" s="765"/>
      <c r="AS30" s="766"/>
      <c r="AT30" s="767" t="str">
        <f t="shared" si="1"/>
        <v/>
      </c>
      <c r="AU30" s="768"/>
      <c r="AV30" s="769"/>
      <c r="AW30" s="770"/>
      <c r="AX30" s="771"/>
      <c r="AY30" s="772"/>
      <c r="AZ30" s="759" t="str">
        <f t="shared" si="2"/>
        <v/>
      </c>
      <c r="BA30" s="760"/>
      <c r="BB30" s="760"/>
      <c r="BC30" s="761"/>
    </row>
    <row r="31" spans="1:55" ht="30" customHeight="1" thickTop="1" thickBot="1">
      <c r="A31" s="773" t="s">
        <v>21</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5"/>
      <c r="AW31" s="879">
        <f>SUM(AW16:AY30)</f>
        <v>0</v>
      </c>
      <c r="AX31" s="880"/>
      <c r="AY31" s="881"/>
      <c r="AZ31" s="756">
        <f>SUM(AZ16:BC30)</f>
        <v>0</v>
      </c>
      <c r="BA31" s="757"/>
      <c r="BB31" s="757"/>
      <c r="BC31" s="758"/>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918" t="s">
        <v>86</v>
      </c>
      <c r="B35" s="919"/>
      <c r="C35" s="919"/>
      <c r="D35" s="920"/>
      <c r="E35" s="921" t="s">
        <v>142</v>
      </c>
      <c r="F35" s="922"/>
      <c r="G35" s="922"/>
      <c r="H35" s="922"/>
      <c r="I35" s="922"/>
      <c r="J35" s="922"/>
      <c r="K35" s="922"/>
      <c r="L35" s="922"/>
      <c r="M35" s="922"/>
      <c r="N35" s="923"/>
      <c r="O35" s="206"/>
      <c r="P35" s="132"/>
      <c r="Q35" s="981" t="str">
        <f>IF(COUNTIF(AK41:AL55,"err")&gt;0,"グレードと一致しない型番があります。登録番号を確認して下さい。","")</f>
        <v/>
      </c>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02" t="s">
        <v>279</v>
      </c>
      <c r="B37" s="803"/>
      <c r="C37" s="803"/>
      <c r="D37" s="803"/>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4"/>
      <c r="AM37" s="813" t="s">
        <v>4</v>
      </c>
      <c r="AN37" s="814"/>
      <c r="AO37" s="814"/>
      <c r="AP37" s="814"/>
      <c r="AQ37" s="814"/>
      <c r="AR37" s="814"/>
      <c r="AS37" s="815"/>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08" t="s">
        <v>278</v>
      </c>
      <c r="B39" s="796"/>
      <c r="C39" s="796"/>
      <c r="D39" s="796"/>
      <c r="E39" s="796"/>
      <c r="F39" s="796"/>
      <c r="G39" s="797"/>
      <c r="H39" s="796" t="s">
        <v>274</v>
      </c>
      <c r="I39" s="796"/>
      <c r="J39" s="796"/>
      <c r="K39" s="796"/>
      <c r="L39" s="796"/>
      <c r="M39" s="797"/>
      <c r="N39" s="800" t="s">
        <v>10</v>
      </c>
      <c r="O39" s="796"/>
      <c r="P39" s="796"/>
      <c r="Q39" s="796"/>
      <c r="R39" s="796"/>
      <c r="S39" s="796"/>
      <c r="T39" s="797"/>
      <c r="U39" s="800" t="s">
        <v>143</v>
      </c>
      <c r="V39" s="796"/>
      <c r="W39" s="796"/>
      <c r="X39" s="796"/>
      <c r="Y39" s="796"/>
      <c r="Z39" s="796"/>
      <c r="AA39" s="796"/>
      <c r="AB39" s="796"/>
      <c r="AC39" s="796"/>
      <c r="AD39" s="796"/>
      <c r="AE39" s="796"/>
      <c r="AF39" s="796"/>
      <c r="AG39" s="796"/>
      <c r="AH39" s="796"/>
      <c r="AI39" s="796"/>
      <c r="AJ39" s="797"/>
      <c r="AK39" s="816" t="s">
        <v>144</v>
      </c>
      <c r="AL39" s="817"/>
      <c r="AM39" s="820" t="s">
        <v>32</v>
      </c>
      <c r="AN39" s="821"/>
      <c r="AO39" s="821"/>
      <c r="AP39" s="821"/>
      <c r="AQ39" s="821"/>
      <c r="AR39" s="821"/>
      <c r="AS39" s="822"/>
      <c r="AT39" s="882" t="s">
        <v>30</v>
      </c>
      <c r="AU39" s="883"/>
      <c r="AV39" s="884"/>
      <c r="AW39" s="800" t="s">
        <v>101</v>
      </c>
      <c r="AX39" s="796"/>
      <c r="AY39" s="797"/>
      <c r="AZ39" s="894" t="s">
        <v>31</v>
      </c>
      <c r="BA39" s="895"/>
      <c r="BB39" s="895"/>
      <c r="BC39" s="896"/>
    </row>
    <row r="40" spans="1:55" ht="28.5" customHeight="1" thickBot="1">
      <c r="A40" s="809"/>
      <c r="B40" s="798"/>
      <c r="C40" s="798"/>
      <c r="D40" s="798"/>
      <c r="E40" s="798"/>
      <c r="F40" s="798"/>
      <c r="G40" s="799"/>
      <c r="H40" s="798"/>
      <c r="I40" s="798"/>
      <c r="J40" s="798"/>
      <c r="K40" s="798"/>
      <c r="L40" s="798"/>
      <c r="M40" s="799"/>
      <c r="N40" s="801"/>
      <c r="O40" s="798"/>
      <c r="P40" s="798"/>
      <c r="Q40" s="798"/>
      <c r="R40" s="798"/>
      <c r="S40" s="798"/>
      <c r="T40" s="799"/>
      <c r="U40" s="801"/>
      <c r="V40" s="798"/>
      <c r="W40" s="798"/>
      <c r="X40" s="798"/>
      <c r="Y40" s="798"/>
      <c r="Z40" s="798"/>
      <c r="AA40" s="798"/>
      <c r="AB40" s="798"/>
      <c r="AC40" s="798"/>
      <c r="AD40" s="798"/>
      <c r="AE40" s="798"/>
      <c r="AF40" s="798"/>
      <c r="AG40" s="798"/>
      <c r="AH40" s="798"/>
      <c r="AI40" s="798"/>
      <c r="AJ40" s="799"/>
      <c r="AK40" s="818"/>
      <c r="AL40" s="819"/>
      <c r="AM40" s="823" t="s">
        <v>17</v>
      </c>
      <c r="AN40" s="824"/>
      <c r="AO40" s="824"/>
      <c r="AP40" s="308" t="s">
        <v>18</v>
      </c>
      <c r="AQ40" s="824" t="s">
        <v>19</v>
      </c>
      <c r="AR40" s="824"/>
      <c r="AS40" s="917"/>
      <c r="AT40" s="885"/>
      <c r="AU40" s="886"/>
      <c r="AV40" s="887"/>
      <c r="AW40" s="801"/>
      <c r="AX40" s="798"/>
      <c r="AY40" s="799"/>
      <c r="AZ40" s="897"/>
      <c r="BA40" s="898"/>
      <c r="BB40" s="898"/>
      <c r="BC40" s="899"/>
    </row>
    <row r="41" spans="1:55" s="38" customFormat="1" ht="30" customHeight="1" thickTop="1">
      <c r="A41" s="810"/>
      <c r="B41" s="811"/>
      <c r="C41" s="811"/>
      <c r="D41" s="811"/>
      <c r="E41" s="811"/>
      <c r="F41" s="811"/>
      <c r="G41" s="812"/>
      <c r="H41" s="914"/>
      <c r="I41" s="915"/>
      <c r="J41" s="915"/>
      <c r="K41" s="915"/>
      <c r="L41" s="915"/>
      <c r="M41" s="916"/>
      <c r="N41" s="805"/>
      <c r="O41" s="806"/>
      <c r="P41" s="806"/>
      <c r="Q41" s="806"/>
      <c r="R41" s="806"/>
      <c r="S41" s="806"/>
      <c r="T41" s="807"/>
      <c r="U41" s="805"/>
      <c r="V41" s="806"/>
      <c r="W41" s="806"/>
      <c r="X41" s="806"/>
      <c r="Y41" s="806"/>
      <c r="Z41" s="806"/>
      <c r="AA41" s="806"/>
      <c r="AB41" s="806"/>
      <c r="AC41" s="806"/>
      <c r="AD41" s="806"/>
      <c r="AE41" s="806"/>
      <c r="AF41" s="806"/>
      <c r="AG41" s="806"/>
      <c r="AH41" s="806"/>
      <c r="AI41" s="806"/>
      <c r="AJ41" s="807"/>
      <c r="AK41" s="825" t="str">
        <f t="shared" ref="AK41" si="3">IF(H41="","",IF(AND(LEFT(H41,1)&amp;RIGHT(H41,1)&lt;&gt;"G1",LEFT(H41,1)&amp;RIGHT(H41,1)&lt;&gt;"G2"),"err",LEFT(H41,1)&amp;RIGHT(H41,1)))</f>
        <v/>
      </c>
      <c r="AL41" s="826"/>
      <c r="AM41" s="827"/>
      <c r="AN41" s="828"/>
      <c r="AO41" s="828"/>
      <c r="AP41" s="288" t="s">
        <v>18</v>
      </c>
      <c r="AQ41" s="828"/>
      <c r="AR41" s="828"/>
      <c r="AS41" s="829"/>
      <c r="AT41" s="903" t="str">
        <f>IF(AND(AM41&lt;&gt;"",AQ41&lt;&gt;""),ROUNDDOWN(AM41*AQ41/1000000,2),"")</f>
        <v/>
      </c>
      <c r="AU41" s="904"/>
      <c r="AV41" s="905"/>
      <c r="AW41" s="906"/>
      <c r="AX41" s="907"/>
      <c r="AY41" s="908"/>
      <c r="AZ41" s="900" t="str">
        <f>IF(AT41&lt;&gt;"",AW41*AT41,"")</f>
        <v/>
      </c>
      <c r="BA41" s="901"/>
      <c r="BB41" s="901"/>
      <c r="BC41" s="902"/>
    </row>
    <row r="42" spans="1:55" s="38" customFormat="1" ht="30" customHeight="1">
      <c r="A42" s="960"/>
      <c r="B42" s="961"/>
      <c r="C42" s="961"/>
      <c r="D42" s="961"/>
      <c r="E42" s="961"/>
      <c r="F42" s="961"/>
      <c r="G42" s="962"/>
      <c r="H42" s="782"/>
      <c r="I42" s="783"/>
      <c r="J42" s="783"/>
      <c r="K42" s="783"/>
      <c r="L42" s="783"/>
      <c r="M42" s="784"/>
      <c r="N42" s="776"/>
      <c r="O42" s="777"/>
      <c r="P42" s="777"/>
      <c r="Q42" s="777"/>
      <c r="R42" s="777"/>
      <c r="S42" s="777"/>
      <c r="T42" s="778"/>
      <c r="U42" s="776"/>
      <c r="V42" s="777"/>
      <c r="W42" s="777"/>
      <c r="X42" s="777"/>
      <c r="Y42" s="777"/>
      <c r="Z42" s="777"/>
      <c r="AA42" s="777"/>
      <c r="AB42" s="777"/>
      <c r="AC42" s="777"/>
      <c r="AD42" s="777"/>
      <c r="AE42" s="777"/>
      <c r="AF42" s="777"/>
      <c r="AG42" s="777"/>
      <c r="AH42" s="777"/>
      <c r="AI42" s="777"/>
      <c r="AJ42" s="778"/>
      <c r="AK42" s="762" t="str">
        <f t="shared" ref="AK42:AK55" si="4">IF(H42="","",IF(AND(LEFT(H42,1)&amp;RIGHT(H42,1)&lt;&gt;"G1",LEFT(H42,1)&amp;RIGHT(H42,1)&lt;&gt;"G2"),"err",LEFT(H42,1)&amp;RIGHT(H42,1)))</f>
        <v/>
      </c>
      <c r="AL42" s="763"/>
      <c r="AM42" s="764"/>
      <c r="AN42" s="765"/>
      <c r="AO42" s="765"/>
      <c r="AP42" s="289" t="s">
        <v>18</v>
      </c>
      <c r="AQ42" s="765"/>
      <c r="AR42" s="765"/>
      <c r="AS42" s="766"/>
      <c r="AT42" s="767" t="str">
        <f>IF(AND(AM42&lt;&gt;"",AQ42&lt;&gt;""),ROUNDDOWN(AM42*AQ42/1000000,2),"")</f>
        <v/>
      </c>
      <c r="AU42" s="768"/>
      <c r="AV42" s="769"/>
      <c r="AW42" s="770"/>
      <c r="AX42" s="771"/>
      <c r="AY42" s="772"/>
      <c r="AZ42" s="759" t="str">
        <f>IF(AT42&lt;&gt;"",AW42*AT42,"")</f>
        <v/>
      </c>
      <c r="BA42" s="760"/>
      <c r="BB42" s="760"/>
      <c r="BC42" s="761"/>
    </row>
    <row r="43" spans="1:55" s="38" customFormat="1" ht="30" customHeight="1">
      <c r="A43" s="960"/>
      <c r="B43" s="961"/>
      <c r="C43" s="961"/>
      <c r="D43" s="961"/>
      <c r="E43" s="961"/>
      <c r="F43" s="961"/>
      <c r="G43" s="962"/>
      <c r="H43" s="782"/>
      <c r="I43" s="783"/>
      <c r="J43" s="783"/>
      <c r="K43" s="783"/>
      <c r="L43" s="783"/>
      <c r="M43" s="784"/>
      <c r="N43" s="776"/>
      <c r="O43" s="777"/>
      <c r="P43" s="777"/>
      <c r="Q43" s="777"/>
      <c r="R43" s="777"/>
      <c r="S43" s="777"/>
      <c r="T43" s="778"/>
      <c r="U43" s="776"/>
      <c r="V43" s="777"/>
      <c r="W43" s="777"/>
      <c r="X43" s="777"/>
      <c r="Y43" s="777"/>
      <c r="Z43" s="777"/>
      <c r="AA43" s="777"/>
      <c r="AB43" s="777"/>
      <c r="AC43" s="777"/>
      <c r="AD43" s="777"/>
      <c r="AE43" s="777"/>
      <c r="AF43" s="777"/>
      <c r="AG43" s="777"/>
      <c r="AH43" s="777"/>
      <c r="AI43" s="777"/>
      <c r="AJ43" s="778"/>
      <c r="AK43" s="762" t="str">
        <f t="shared" si="4"/>
        <v/>
      </c>
      <c r="AL43" s="763"/>
      <c r="AM43" s="764"/>
      <c r="AN43" s="765"/>
      <c r="AO43" s="765"/>
      <c r="AP43" s="289" t="s">
        <v>18</v>
      </c>
      <c r="AQ43" s="765"/>
      <c r="AR43" s="765"/>
      <c r="AS43" s="766"/>
      <c r="AT43" s="767" t="str">
        <f>IF(AND(AM43&lt;&gt;"",AQ43&lt;&gt;""),ROUNDDOWN(AM43*AQ43/1000000,2),"")</f>
        <v/>
      </c>
      <c r="AU43" s="768"/>
      <c r="AV43" s="769"/>
      <c r="AW43" s="770"/>
      <c r="AX43" s="771"/>
      <c r="AY43" s="772"/>
      <c r="AZ43" s="759" t="str">
        <f>IF(AT43&lt;&gt;"",AW43*AT43,"")</f>
        <v/>
      </c>
      <c r="BA43" s="760"/>
      <c r="BB43" s="760"/>
      <c r="BC43" s="761"/>
    </row>
    <row r="44" spans="1:55" s="38" customFormat="1" ht="30" customHeight="1">
      <c r="A44" s="960"/>
      <c r="B44" s="961"/>
      <c r="C44" s="961"/>
      <c r="D44" s="961"/>
      <c r="E44" s="961"/>
      <c r="F44" s="961"/>
      <c r="G44" s="962"/>
      <c r="H44" s="782"/>
      <c r="I44" s="783"/>
      <c r="J44" s="783"/>
      <c r="K44" s="783"/>
      <c r="L44" s="783"/>
      <c r="M44" s="784"/>
      <c r="N44" s="776"/>
      <c r="O44" s="777"/>
      <c r="P44" s="777"/>
      <c r="Q44" s="777"/>
      <c r="R44" s="777"/>
      <c r="S44" s="777"/>
      <c r="T44" s="778"/>
      <c r="U44" s="776"/>
      <c r="V44" s="777"/>
      <c r="W44" s="777"/>
      <c r="X44" s="777"/>
      <c r="Y44" s="777"/>
      <c r="Z44" s="777"/>
      <c r="AA44" s="777"/>
      <c r="AB44" s="777"/>
      <c r="AC44" s="777"/>
      <c r="AD44" s="777"/>
      <c r="AE44" s="777"/>
      <c r="AF44" s="777"/>
      <c r="AG44" s="777"/>
      <c r="AH44" s="777"/>
      <c r="AI44" s="777"/>
      <c r="AJ44" s="778"/>
      <c r="AK44" s="762" t="str">
        <f t="shared" si="4"/>
        <v/>
      </c>
      <c r="AL44" s="763"/>
      <c r="AM44" s="764"/>
      <c r="AN44" s="765"/>
      <c r="AO44" s="765"/>
      <c r="AP44" s="289" t="s">
        <v>18</v>
      </c>
      <c r="AQ44" s="765"/>
      <c r="AR44" s="765"/>
      <c r="AS44" s="766"/>
      <c r="AT44" s="767" t="str">
        <f>IF(AND(AM44&lt;&gt;"",AQ44&lt;&gt;""),ROUNDDOWN(AM44*AQ44/1000000,2),"")</f>
        <v/>
      </c>
      <c r="AU44" s="768"/>
      <c r="AV44" s="769"/>
      <c r="AW44" s="770"/>
      <c r="AX44" s="771"/>
      <c r="AY44" s="772"/>
      <c r="AZ44" s="759" t="str">
        <f>IF(AT44&lt;&gt;"",AW44*AT44,"")</f>
        <v/>
      </c>
      <c r="BA44" s="760"/>
      <c r="BB44" s="760"/>
      <c r="BC44" s="761"/>
    </row>
    <row r="45" spans="1:55" s="38" customFormat="1" ht="30" customHeight="1">
      <c r="A45" s="960"/>
      <c r="B45" s="961"/>
      <c r="C45" s="961"/>
      <c r="D45" s="961"/>
      <c r="E45" s="961"/>
      <c r="F45" s="961"/>
      <c r="G45" s="962"/>
      <c r="H45" s="782"/>
      <c r="I45" s="783"/>
      <c r="J45" s="783"/>
      <c r="K45" s="783"/>
      <c r="L45" s="783"/>
      <c r="M45" s="784"/>
      <c r="N45" s="793"/>
      <c r="O45" s="794"/>
      <c r="P45" s="794"/>
      <c r="Q45" s="794"/>
      <c r="R45" s="794"/>
      <c r="S45" s="794"/>
      <c r="T45" s="795"/>
      <c r="U45" s="776"/>
      <c r="V45" s="777"/>
      <c r="W45" s="777"/>
      <c r="X45" s="777"/>
      <c r="Y45" s="777"/>
      <c r="Z45" s="777"/>
      <c r="AA45" s="777"/>
      <c r="AB45" s="777"/>
      <c r="AC45" s="777"/>
      <c r="AD45" s="777"/>
      <c r="AE45" s="777"/>
      <c r="AF45" s="777"/>
      <c r="AG45" s="777"/>
      <c r="AH45" s="777"/>
      <c r="AI45" s="777"/>
      <c r="AJ45" s="778"/>
      <c r="AK45" s="785" t="str">
        <f t="shared" si="4"/>
        <v/>
      </c>
      <c r="AL45" s="786"/>
      <c r="AM45" s="787"/>
      <c r="AN45" s="788"/>
      <c r="AO45" s="788"/>
      <c r="AP45" s="290" t="s">
        <v>18</v>
      </c>
      <c r="AQ45" s="788"/>
      <c r="AR45" s="788"/>
      <c r="AS45" s="789"/>
      <c r="AT45" s="790" t="str">
        <f>IF(AND(AM45&lt;&gt;"",AQ45&lt;&gt;""),ROUNDDOWN(AM45*AQ45/1000000,2),"")</f>
        <v/>
      </c>
      <c r="AU45" s="791"/>
      <c r="AV45" s="792"/>
      <c r="AW45" s="888"/>
      <c r="AX45" s="889"/>
      <c r="AY45" s="890"/>
      <c r="AZ45" s="891" t="str">
        <f>IF(AT45&lt;&gt;"",AW45*AT45,"")</f>
        <v/>
      </c>
      <c r="BA45" s="892"/>
      <c r="BB45" s="892"/>
      <c r="BC45" s="893"/>
    </row>
    <row r="46" spans="1:55" s="38" customFormat="1" ht="30" customHeight="1">
      <c r="A46" s="960"/>
      <c r="B46" s="961"/>
      <c r="C46" s="961"/>
      <c r="D46" s="961"/>
      <c r="E46" s="961"/>
      <c r="F46" s="961"/>
      <c r="G46" s="962"/>
      <c r="H46" s="782"/>
      <c r="I46" s="783"/>
      <c r="J46" s="783"/>
      <c r="K46" s="783"/>
      <c r="L46" s="783"/>
      <c r="M46" s="784"/>
      <c r="N46" s="776"/>
      <c r="O46" s="777"/>
      <c r="P46" s="777"/>
      <c r="Q46" s="777"/>
      <c r="R46" s="777"/>
      <c r="S46" s="777"/>
      <c r="T46" s="778"/>
      <c r="U46" s="776"/>
      <c r="V46" s="777"/>
      <c r="W46" s="777"/>
      <c r="X46" s="777"/>
      <c r="Y46" s="777"/>
      <c r="Z46" s="777"/>
      <c r="AA46" s="777"/>
      <c r="AB46" s="777"/>
      <c r="AC46" s="777"/>
      <c r="AD46" s="777"/>
      <c r="AE46" s="777"/>
      <c r="AF46" s="777"/>
      <c r="AG46" s="777"/>
      <c r="AH46" s="777"/>
      <c r="AI46" s="777"/>
      <c r="AJ46" s="778"/>
      <c r="AK46" s="762" t="str">
        <f t="shared" si="4"/>
        <v/>
      </c>
      <c r="AL46" s="763"/>
      <c r="AM46" s="764"/>
      <c r="AN46" s="765"/>
      <c r="AO46" s="765"/>
      <c r="AP46" s="289" t="s">
        <v>18</v>
      </c>
      <c r="AQ46" s="765"/>
      <c r="AR46" s="765"/>
      <c r="AS46" s="766"/>
      <c r="AT46" s="767" t="str">
        <f t="shared" ref="AT46:AT55" si="5">IF(AND(AM46&lt;&gt;"",AQ46&lt;&gt;""),ROUNDDOWN(AM46*AQ46/1000000,2),"")</f>
        <v/>
      </c>
      <c r="AU46" s="768"/>
      <c r="AV46" s="769"/>
      <c r="AW46" s="770"/>
      <c r="AX46" s="771"/>
      <c r="AY46" s="772"/>
      <c r="AZ46" s="759" t="str">
        <f t="shared" ref="AZ46:AZ55" si="6">IF(AT46&lt;&gt;"",AW46*AT46,"")</f>
        <v/>
      </c>
      <c r="BA46" s="760"/>
      <c r="BB46" s="760"/>
      <c r="BC46" s="761"/>
    </row>
    <row r="47" spans="1:55" s="38" customFormat="1" ht="30" customHeight="1">
      <c r="A47" s="960"/>
      <c r="B47" s="961"/>
      <c r="C47" s="961"/>
      <c r="D47" s="961"/>
      <c r="E47" s="961"/>
      <c r="F47" s="961"/>
      <c r="G47" s="962"/>
      <c r="H47" s="782"/>
      <c r="I47" s="783"/>
      <c r="J47" s="783"/>
      <c r="K47" s="783"/>
      <c r="L47" s="783"/>
      <c r="M47" s="784"/>
      <c r="N47" s="776"/>
      <c r="O47" s="777"/>
      <c r="P47" s="777"/>
      <c r="Q47" s="777"/>
      <c r="R47" s="777"/>
      <c r="S47" s="777"/>
      <c r="T47" s="778"/>
      <c r="U47" s="776"/>
      <c r="V47" s="777"/>
      <c r="W47" s="777"/>
      <c r="X47" s="777"/>
      <c r="Y47" s="777"/>
      <c r="Z47" s="777"/>
      <c r="AA47" s="777"/>
      <c r="AB47" s="777"/>
      <c r="AC47" s="777"/>
      <c r="AD47" s="777"/>
      <c r="AE47" s="777"/>
      <c r="AF47" s="777"/>
      <c r="AG47" s="777"/>
      <c r="AH47" s="777"/>
      <c r="AI47" s="777"/>
      <c r="AJ47" s="778"/>
      <c r="AK47" s="762" t="str">
        <f t="shared" si="4"/>
        <v/>
      </c>
      <c r="AL47" s="763"/>
      <c r="AM47" s="764"/>
      <c r="AN47" s="765"/>
      <c r="AO47" s="765"/>
      <c r="AP47" s="289" t="s">
        <v>18</v>
      </c>
      <c r="AQ47" s="765"/>
      <c r="AR47" s="765"/>
      <c r="AS47" s="766"/>
      <c r="AT47" s="767" t="str">
        <f t="shared" si="5"/>
        <v/>
      </c>
      <c r="AU47" s="768"/>
      <c r="AV47" s="769"/>
      <c r="AW47" s="770"/>
      <c r="AX47" s="771"/>
      <c r="AY47" s="772"/>
      <c r="AZ47" s="759" t="str">
        <f t="shared" si="6"/>
        <v/>
      </c>
      <c r="BA47" s="760"/>
      <c r="BB47" s="760"/>
      <c r="BC47" s="761"/>
    </row>
    <row r="48" spans="1:55" s="38" customFormat="1" ht="30" customHeight="1">
      <c r="A48" s="960"/>
      <c r="B48" s="961"/>
      <c r="C48" s="961"/>
      <c r="D48" s="961"/>
      <c r="E48" s="961"/>
      <c r="F48" s="961"/>
      <c r="G48" s="962"/>
      <c r="H48" s="782"/>
      <c r="I48" s="783"/>
      <c r="J48" s="783"/>
      <c r="K48" s="783"/>
      <c r="L48" s="783"/>
      <c r="M48" s="784"/>
      <c r="N48" s="776"/>
      <c r="O48" s="777"/>
      <c r="P48" s="777"/>
      <c r="Q48" s="777"/>
      <c r="R48" s="777"/>
      <c r="S48" s="777"/>
      <c r="T48" s="778"/>
      <c r="U48" s="776"/>
      <c r="V48" s="777"/>
      <c r="W48" s="777"/>
      <c r="X48" s="777"/>
      <c r="Y48" s="777"/>
      <c r="Z48" s="777"/>
      <c r="AA48" s="777"/>
      <c r="AB48" s="777"/>
      <c r="AC48" s="777"/>
      <c r="AD48" s="777"/>
      <c r="AE48" s="777"/>
      <c r="AF48" s="777"/>
      <c r="AG48" s="777"/>
      <c r="AH48" s="777"/>
      <c r="AI48" s="777"/>
      <c r="AJ48" s="778"/>
      <c r="AK48" s="762" t="str">
        <f t="shared" si="4"/>
        <v/>
      </c>
      <c r="AL48" s="763"/>
      <c r="AM48" s="764"/>
      <c r="AN48" s="765"/>
      <c r="AO48" s="765"/>
      <c r="AP48" s="289" t="s">
        <v>18</v>
      </c>
      <c r="AQ48" s="765"/>
      <c r="AR48" s="765"/>
      <c r="AS48" s="766"/>
      <c r="AT48" s="767" t="str">
        <f t="shared" si="5"/>
        <v/>
      </c>
      <c r="AU48" s="768"/>
      <c r="AV48" s="769"/>
      <c r="AW48" s="770"/>
      <c r="AX48" s="771"/>
      <c r="AY48" s="772"/>
      <c r="AZ48" s="759" t="str">
        <f t="shared" si="6"/>
        <v/>
      </c>
      <c r="BA48" s="760"/>
      <c r="BB48" s="760"/>
      <c r="BC48" s="761"/>
    </row>
    <row r="49" spans="1:55" s="38" customFormat="1" ht="30" customHeight="1">
      <c r="A49" s="960"/>
      <c r="B49" s="961"/>
      <c r="C49" s="961"/>
      <c r="D49" s="961"/>
      <c r="E49" s="961"/>
      <c r="F49" s="961"/>
      <c r="G49" s="962"/>
      <c r="H49" s="782"/>
      <c r="I49" s="783"/>
      <c r="J49" s="783"/>
      <c r="K49" s="783"/>
      <c r="L49" s="783"/>
      <c r="M49" s="784"/>
      <c r="N49" s="776"/>
      <c r="O49" s="777"/>
      <c r="P49" s="777"/>
      <c r="Q49" s="777"/>
      <c r="R49" s="777"/>
      <c r="S49" s="777"/>
      <c r="T49" s="778"/>
      <c r="U49" s="776"/>
      <c r="V49" s="777"/>
      <c r="W49" s="777"/>
      <c r="X49" s="777"/>
      <c r="Y49" s="777"/>
      <c r="Z49" s="777"/>
      <c r="AA49" s="777"/>
      <c r="AB49" s="777"/>
      <c r="AC49" s="777"/>
      <c r="AD49" s="777"/>
      <c r="AE49" s="777"/>
      <c r="AF49" s="777"/>
      <c r="AG49" s="777"/>
      <c r="AH49" s="777"/>
      <c r="AI49" s="777"/>
      <c r="AJ49" s="778"/>
      <c r="AK49" s="762" t="str">
        <f t="shared" si="4"/>
        <v/>
      </c>
      <c r="AL49" s="763"/>
      <c r="AM49" s="764"/>
      <c r="AN49" s="765"/>
      <c r="AO49" s="765"/>
      <c r="AP49" s="289" t="s">
        <v>18</v>
      </c>
      <c r="AQ49" s="765"/>
      <c r="AR49" s="765"/>
      <c r="AS49" s="766"/>
      <c r="AT49" s="767" t="str">
        <f t="shared" si="5"/>
        <v/>
      </c>
      <c r="AU49" s="768"/>
      <c r="AV49" s="769"/>
      <c r="AW49" s="770"/>
      <c r="AX49" s="771"/>
      <c r="AY49" s="772"/>
      <c r="AZ49" s="759" t="str">
        <f t="shared" si="6"/>
        <v/>
      </c>
      <c r="BA49" s="760"/>
      <c r="BB49" s="760"/>
      <c r="BC49" s="761"/>
    </row>
    <row r="50" spans="1:55" s="38" customFormat="1" ht="30" customHeight="1">
      <c r="A50" s="960"/>
      <c r="B50" s="961"/>
      <c r="C50" s="961"/>
      <c r="D50" s="961"/>
      <c r="E50" s="961"/>
      <c r="F50" s="961"/>
      <c r="G50" s="962"/>
      <c r="H50" s="782"/>
      <c r="I50" s="783"/>
      <c r="J50" s="783"/>
      <c r="K50" s="783"/>
      <c r="L50" s="783"/>
      <c r="M50" s="784"/>
      <c r="N50" s="776"/>
      <c r="O50" s="777"/>
      <c r="P50" s="777"/>
      <c r="Q50" s="777"/>
      <c r="R50" s="777"/>
      <c r="S50" s="777"/>
      <c r="T50" s="778"/>
      <c r="U50" s="776"/>
      <c r="V50" s="777"/>
      <c r="W50" s="777"/>
      <c r="X50" s="777"/>
      <c r="Y50" s="777"/>
      <c r="Z50" s="777"/>
      <c r="AA50" s="777"/>
      <c r="AB50" s="777"/>
      <c r="AC50" s="777"/>
      <c r="AD50" s="777"/>
      <c r="AE50" s="777"/>
      <c r="AF50" s="777"/>
      <c r="AG50" s="777"/>
      <c r="AH50" s="777"/>
      <c r="AI50" s="777"/>
      <c r="AJ50" s="778"/>
      <c r="AK50" s="762" t="str">
        <f t="shared" si="4"/>
        <v/>
      </c>
      <c r="AL50" s="763"/>
      <c r="AM50" s="764"/>
      <c r="AN50" s="765"/>
      <c r="AO50" s="765"/>
      <c r="AP50" s="289" t="s">
        <v>18</v>
      </c>
      <c r="AQ50" s="765"/>
      <c r="AR50" s="765"/>
      <c r="AS50" s="766"/>
      <c r="AT50" s="767" t="str">
        <f t="shared" si="5"/>
        <v/>
      </c>
      <c r="AU50" s="768"/>
      <c r="AV50" s="769"/>
      <c r="AW50" s="770"/>
      <c r="AX50" s="771"/>
      <c r="AY50" s="772"/>
      <c r="AZ50" s="759" t="str">
        <f t="shared" si="6"/>
        <v/>
      </c>
      <c r="BA50" s="760"/>
      <c r="BB50" s="760"/>
      <c r="BC50" s="761"/>
    </row>
    <row r="51" spans="1:55" s="38" customFormat="1" ht="30" customHeight="1">
      <c r="A51" s="960"/>
      <c r="B51" s="961"/>
      <c r="C51" s="961"/>
      <c r="D51" s="961"/>
      <c r="E51" s="961"/>
      <c r="F51" s="961"/>
      <c r="G51" s="962"/>
      <c r="H51" s="782"/>
      <c r="I51" s="783"/>
      <c r="J51" s="783"/>
      <c r="K51" s="783"/>
      <c r="L51" s="783"/>
      <c r="M51" s="784"/>
      <c r="N51" s="776"/>
      <c r="O51" s="777"/>
      <c r="P51" s="777"/>
      <c r="Q51" s="777"/>
      <c r="R51" s="777"/>
      <c r="S51" s="777"/>
      <c r="T51" s="778"/>
      <c r="U51" s="776"/>
      <c r="V51" s="777"/>
      <c r="W51" s="777"/>
      <c r="X51" s="777"/>
      <c r="Y51" s="777"/>
      <c r="Z51" s="777"/>
      <c r="AA51" s="777"/>
      <c r="AB51" s="777"/>
      <c r="AC51" s="777"/>
      <c r="AD51" s="777"/>
      <c r="AE51" s="777"/>
      <c r="AF51" s="777"/>
      <c r="AG51" s="777"/>
      <c r="AH51" s="777"/>
      <c r="AI51" s="777"/>
      <c r="AJ51" s="778"/>
      <c r="AK51" s="762" t="str">
        <f t="shared" si="4"/>
        <v/>
      </c>
      <c r="AL51" s="763"/>
      <c r="AM51" s="764"/>
      <c r="AN51" s="765"/>
      <c r="AO51" s="765"/>
      <c r="AP51" s="289" t="s">
        <v>18</v>
      </c>
      <c r="AQ51" s="765"/>
      <c r="AR51" s="765"/>
      <c r="AS51" s="766"/>
      <c r="AT51" s="767" t="str">
        <f t="shared" si="5"/>
        <v/>
      </c>
      <c r="AU51" s="768"/>
      <c r="AV51" s="769"/>
      <c r="AW51" s="770"/>
      <c r="AX51" s="771"/>
      <c r="AY51" s="772"/>
      <c r="AZ51" s="759" t="str">
        <f t="shared" si="6"/>
        <v/>
      </c>
      <c r="BA51" s="760"/>
      <c r="BB51" s="760"/>
      <c r="BC51" s="761"/>
    </row>
    <row r="52" spans="1:55" s="38" customFormat="1" ht="30" customHeight="1">
      <c r="A52" s="960"/>
      <c r="B52" s="961"/>
      <c r="C52" s="961"/>
      <c r="D52" s="961"/>
      <c r="E52" s="961"/>
      <c r="F52" s="961"/>
      <c r="G52" s="962"/>
      <c r="H52" s="782"/>
      <c r="I52" s="783"/>
      <c r="J52" s="783"/>
      <c r="K52" s="783"/>
      <c r="L52" s="783"/>
      <c r="M52" s="784"/>
      <c r="N52" s="776"/>
      <c r="O52" s="777"/>
      <c r="P52" s="777"/>
      <c r="Q52" s="777"/>
      <c r="R52" s="777"/>
      <c r="S52" s="777"/>
      <c r="T52" s="778"/>
      <c r="U52" s="776"/>
      <c r="V52" s="777"/>
      <c r="W52" s="777"/>
      <c r="X52" s="777"/>
      <c r="Y52" s="777"/>
      <c r="Z52" s="777"/>
      <c r="AA52" s="777"/>
      <c r="AB52" s="777"/>
      <c r="AC52" s="777"/>
      <c r="AD52" s="777"/>
      <c r="AE52" s="777"/>
      <c r="AF52" s="777"/>
      <c r="AG52" s="777"/>
      <c r="AH52" s="777"/>
      <c r="AI52" s="777"/>
      <c r="AJ52" s="778"/>
      <c r="AK52" s="762" t="str">
        <f t="shared" si="4"/>
        <v/>
      </c>
      <c r="AL52" s="763"/>
      <c r="AM52" s="764"/>
      <c r="AN52" s="765"/>
      <c r="AO52" s="765"/>
      <c r="AP52" s="289" t="s">
        <v>18</v>
      </c>
      <c r="AQ52" s="765"/>
      <c r="AR52" s="765"/>
      <c r="AS52" s="766"/>
      <c r="AT52" s="767" t="str">
        <f t="shared" si="5"/>
        <v/>
      </c>
      <c r="AU52" s="768"/>
      <c r="AV52" s="769"/>
      <c r="AW52" s="770"/>
      <c r="AX52" s="771"/>
      <c r="AY52" s="772"/>
      <c r="AZ52" s="759" t="str">
        <f t="shared" si="6"/>
        <v/>
      </c>
      <c r="BA52" s="760"/>
      <c r="BB52" s="760"/>
      <c r="BC52" s="761"/>
    </row>
    <row r="53" spans="1:55" s="38" customFormat="1" ht="30" customHeight="1">
      <c r="A53" s="960"/>
      <c r="B53" s="961"/>
      <c r="C53" s="961"/>
      <c r="D53" s="961"/>
      <c r="E53" s="961"/>
      <c r="F53" s="961"/>
      <c r="G53" s="962"/>
      <c r="H53" s="782"/>
      <c r="I53" s="783"/>
      <c r="J53" s="783"/>
      <c r="K53" s="783"/>
      <c r="L53" s="783"/>
      <c r="M53" s="784"/>
      <c r="N53" s="776"/>
      <c r="O53" s="777"/>
      <c r="P53" s="777"/>
      <c r="Q53" s="777"/>
      <c r="R53" s="777"/>
      <c r="S53" s="777"/>
      <c r="T53" s="778"/>
      <c r="U53" s="776"/>
      <c r="V53" s="777"/>
      <c r="W53" s="777"/>
      <c r="X53" s="777"/>
      <c r="Y53" s="777"/>
      <c r="Z53" s="777"/>
      <c r="AA53" s="777"/>
      <c r="AB53" s="777"/>
      <c r="AC53" s="777"/>
      <c r="AD53" s="777"/>
      <c r="AE53" s="777"/>
      <c r="AF53" s="777"/>
      <c r="AG53" s="777"/>
      <c r="AH53" s="777"/>
      <c r="AI53" s="777"/>
      <c r="AJ53" s="778"/>
      <c r="AK53" s="762" t="str">
        <f t="shared" si="4"/>
        <v/>
      </c>
      <c r="AL53" s="763"/>
      <c r="AM53" s="764"/>
      <c r="AN53" s="765"/>
      <c r="AO53" s="765"/>
      <c r="AP53" s="289" t="s">
        <v>18</v>
      </c>
      <c r="AQ53" s="765"/>
      <c r="AR53" s="765"/>
      <c r="AS53" s="766"/>
      <c r="AT53" s="767" t="str">
        <f t="shared" si="5"/>
        <v/>
      </c>
      <c r="AU53" s="768"/>
      <c r="AV53" s="769"/>
      <c r="AW53" s="770"/>
      <c r="AX53" s="771"/>
      <c r="AY53" s="772"/>
      <c r="AZ53" s="759" t="str">
        <f t="shared" si="6"/>
        <v/>
      </c>
      <c r="BA53" s="760"/>
      <c r="BB53" s="760"/>
      <c r="BC53" s="761"/>
    </row>
    <row r="54" spans="1:55" s="38" customFormat="1" ht="30" customHeight="1">
      <c r="A54" s="960"/>
      <c r="B54" s="961"/>
      <c r="C54" s="961"/>
      <c r="D54" s="961"/>
      <c r="E54" s="961"/>
      <c r="F54" s="961"/>
      <c r="G54" s="962"/>
      <c r="H54" s="782"/>
      <c r="I54" s="783"/>
      <c r="J54" s="783"/>
      <c r="K54" s="783"/>
      <c r="L54" s="783"/>
      <c r="M54" s="784"/>
      <c r="N54" s="776"/>
      <c r="O54" s="777"/>
      <c r="P54" s="777"/>
      <c r="Q54" s="777"/>
      <c r="R54" s="777"/>
      <c r="S54" s="777"/>
      <c r="T54" s="778"/>
      <c r="U54" s="776"/>
      <c r="V54" s="777"/>
      <c r="W54" s="777"/>
      <c r="X54" s="777"/>
      <c r="Y54" s="777"/>
      <c r="Z54" s="777"/>
      <c r="AA54" s="777"/>
      <c r="AB54" s="777"/>
      <c r="AC54" s="777"/>
      <c r="AD54" s="777"/>
      <c r="AE54" s="777"/>
      <c r="AF54" s="777"/>
      <c r="AG54" s="777"/>
      <c r="AH54" s="777"/>
      <c r="AI54" s="777"/>
      <c r="AJ54" s="778"/>
      <c r="AK54" s="762" t="str">
        <f t="shared" si="4"/>
        <v/>
      </c>
      <c r="AL54" s="763"/>
      <c r="AM54" s="764"/>
      <c r="AN54" s="765"/>
      <c r="AO54" s="765"/>
      <c r="AP54" s="289" t="s">
        <v>18</v>
      </c>
      <c r="AQ54" s="765"/>
      <c r="AR54" s="765"/>
      <c r="AS54" s="766"/>
      <c r="AT54" s="767" t="str">
        <f t="shared" si="5"/>
        <v/>
      </c>
      <c r="AU54" s="768"/>
      <c r="AV54" s="769"/>
      <c r="AW54" s="770"/>
      <c r="AX54" s="771"/>
      <c r="AY54" s="772"/>
      <c r="AZ54" s="759" t="str">
        <f t="shared" si="6"/>
        <v/>
      </c>
      <c r="BA54" s="760"/>
      <c r="BB54" s="760"/>
      <c r="BC54" s="761"/>
    </row>
    <row r="55" spans="1:55" s="38" customFormat="1" ht="30" customHeight="1" thickBot="1">
      <c r="A55" s="963"/>
      <c r="B55" s="964"/>
      <c r="C55" s="964"/>
      <c r="D55" s="964"/>
      <c r="E55" s="964"/>
      <c r="F55" s="964"/>
      <c r="G55" s="965"/>
      <c r="H55" s="782"/>
      <c r="I55" s="783"/>
      <c r="J55" s="783"/>
      <c r="K55" s="783"/>
      <c r="L55" s="783"/>
      <c r="M55" s="784"/>
      <c r="N55" s="776"/>
      <c r="O55" s="777"/>
      <c r="P55" s="777"/>
      <c r="Q55" s="777"/>
      <c r="R55" s="777"/>
      <c r="S55" s="777"/>
      <c r="T55" s="778"/>
      <c r="U55" s="779"/>
      <c r="V55" s="780"/>
      <c r="W55" s="780"/>
      <c r="X55" s="780"/>
      <c r="Y55" s="780"/>
      <c r="Z55" s="780"/>
      <c r="AA55" s="780"/>
      <c r="AB55" s="780"/>
      <c r="AC55" s="780"/>
      <c r="AD55" s="780"/>
      <c r="AE55" s="780"/>
      <c r="AF55" s="780"/>
      <c r="AG55" s="780"/>
      <c r="AH55" s="780"/>
      <c r="AI55" s="780"/>
      <c r="AJ55" s="781"/>
      <c r="AK55" s="762" t="str">
        <f t="shared" si="4"/>
        <v/>
      </c>
      <c r="AL55" s="763"/>
      <c r="AM55" s="764"/>
      <c r="AN55" s="765"/>
      <c r="AO55" s="765"/>
      <c r="AP55" s="289" t="s">
        <v>18</v>
      </c>
      <c r="AQ55" s="765"/>
      <c r="AR55" s="765"/>
      <c r="AS55" s="766"/>
      <c r="AT55" s="767" t="str">
        <f t="shared" si="5"/>
        <v/>
      </c>
      <c r="AU55" s="768"/>
      <c r="AV55" s="769"/>
      <c r="AW55" s="770"/>
      <c r="AX55" s="771"/>
      <c r="AY55" s="772"/>
      <c r="AZ55" s="759" t="str">
        <f t="shared" si="6"/>
        <v/>
      </c>
      <c r="BA55" s="760"/>
      <c r="BB55" s="760"/>
      <c r="BC55" s="761"/>
    </row>
    <row r="56" spans="1:55" ht="30" customHeight="1" thickTop="1" thickBot="1">
      <c r="A56" s="773" t="s">
        <v>21</v>
      </c>
      <c r="B56" s="774"/>
      <c r="C56" s="774"/>
      <c r="D56" s="774"/>
      <c r="E56" s="774"/>
      <c r="F56" s="77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5"/>
      <c r="AW56" s="879">
        <f>SUM(AW41:AY55)</f>
        <v>0</v>
      </c>
      <c r="AX56" s="880"/>
      <c r="AY56" s="881"/>
      <c r="AZ56" s="756">
        <f>SUM(AZ41:BC55)</f>
        <v>0</v>
      </c>
      <c r="BA56" s="757"/>
      <c r="BB56" s="757"/>
      <c r="BC56" s="758"/>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122</v>
      </c>
      <c r="B62" s="134"/>
      <c r="C62" s="134"/>
      <c r="D62" s="134"/>
      <c r="E62" s="134"/>
      <c r="F62" s="134"/>
      <c r="G62" s="134"/>
      <c r="H62" s="134"/>
      <c r="I62" s="134"/>
      <c r="J62" s="134"/>
      <c r="K62" s="134"/>
      <c r="L62" s="134"/>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4"/>
      <c r="AQ62" s="134"/>
      <c r="AR62" s="134"/>
      <c r="AS62" s="134"/>
      <c r="AT62" s="134"/>
      <c r="AU62" s="134"/>
      <c r="AV62" s="45"/>
      <c r="AW62" s="135"/>
      <c r="AX62" s="135"/>
    </row>
    <row r="63" spans="1:55" s="25" customFormat="1" ht="52.5" customHeight="1" thickBot="1">
      <c r="A63" s="972" t="s">
        <v>86</v>
      </c>
      <c r="B63" s="973"/>
      <c r="C63" s="973"/>
      <c r="D63" s="974"/>
      <c r="E63" s="975" t="s">
        <v>58</v>
      </c>
      <c r="F63" s="973"/>
      <c r="G63" s="973"/>
      <c r="H63" s="973"/>
      <c r="I63" s="935" t="s">
        <v>93</v>
      </c>
      <c r="J63" s="936"/>
      <c r="K63" s="936"/>
      <c r="L63" s="936"/>
      <c r="M63" s="936"/>
      <c r="N63" s="936"/>
      <c r="O63" s="936"/>
      <c r="P63" s="976"/>
      <c r="Q63" s="977" t="s">
        <v>59</v>
      </c>
      <c r="R63" s="978"/>
      <c r="S63" s="979" t="s">
        <v>94</v>
      </c>
      <c r="T63" s="979"/>
      <c r="U63" s="979"/>
      <c r="V63" s="979"/>
      <c r="W63" s="979"/>
      <c r="X63" s="979"/>
      <c r="Y63" s="980"/>
      <c r="Z63" s="935" t="s">
        <v>123</v>
      </c>
      <c r="AA63" s="936"/>
      <c r="AB63" s="936"/>
      <c r="AC63" s="936"/>
      <c r="AD63" s="936"/>
      <c r="AE63" s="936"/>
      <c r="AF63" s="936"/>
      <c r="AG63" s="936"/>
      <c r="AH63" s="936"/>
      <c r="AI63" s="936"/>
      <c r="AJ63" s="936"/>
      <c r="AK63" s="936"/>
      <c r="AL63" s="936"/>
      <c r="AM63" s="936"/>
      <c r="AN63" s="937"/>
      <c r="AO63" s="935" t="s">
        <v>124</v>
      </c>
      <c r="AP63" s="936"/>
      <c r="AQ63" s="936"/>
      <c r="AR63" s="936"/>
      <c r="AS63" s="936"/>
      <c r="AT63" s="936"/>
      <c r="AU63" s="936"/>
      <c r="AV63" s="936"/>
      <c r="AW63" s="936"/>
      <c r="AX63" s="936"/>
      <c r="AY63" s="936"/>
      <c r="AZ63" s="936"/>
      <c r="BA63" s="936"/>
      <c r="BB63" s="936"/>
      <c r="BC63" s="938"/>
    </row>
    <row r="64" spans="1:55" s="25" customFormat="1" ht="41.25" customHeight="1" thickTop="1">
      <c r="A64" s="966" t="s">
        <v>125</v>
      </c>
      <c r="B64" s="967"/>
      <c r="C64" s="967"/>
      <c r="D64" s="968"/>
      <c r="E64" s="950" t="s">
        <v>62</v>
      </c>
      <c r="F64" s="951"/>
      <c r="G64" s="951"/>
      <c r="H64" s="951"/>
      <c r="I64" s="952">
        <f>IF($AZ$31="","",SUMIF($AK$16:$AL$30,$E64,$AZ$16:$BC$30))</f>
        <v>0</v>
      </c>
      <c r="J64" s="953"/>
      <c r="K64" s="953"/>
      <c r="L64" s="953"/>
      <c r="M64" s="953"/>
      <c r="N64" s="953"/>
      <c r="O64" s="953"/>
      <c r="P64" s="194" t="s">
        <v>22</v>
      </c>
      <c r="Q64" s="954" t="s">
        <v>59</v>
      </c>
      <c r="R64" s="955"/>
      <c r="S64" s="959">
        <v>30000</v>
      </c>
      <c r="T64" s="959"/>
      <c r="U64" s="959"/>
      <c r="V64" s="959"/>
      <c r="W64" s="959"/>
      <c r="X64" s="959"/>
      <c r="Y64" s="140" t="s">
        <v>60</v>
      </c>
      <c r="Z64" s="939">
        <f>IF(I64="0","",I64*S64)</f>
        <v>0</v>
      </c>
      <c r="AA64" s="940"/>
      <c r="AB64" s="940"/>
      <c r="AC64" s="940"/>
      <c r="AD64" s="940"/>
      <c r="AE64" s="940"/>
      <c r="AF64" s="940"/>
      <c r="AG64" s="940"/>
      <c r="AH64" s="940"/>
      <c r="AI64" s="940"/>
      <c r="AJ64" s="940"/>
      <c r="AK64" s="940"/>
      <c r="AL64" s="940"/>
      <c r="AM64" s="940"/>
      <c r="AN64" s="146" t="s">
        <v>0</v>
      </c>
      <c r="AO64" s="871">
        <f>SUM(Z64:AM65)</f>
        <v>0</v>
      </c>
      <c r="AP64" s="872"/>
      <c r="AQ64" s="872"/>
      <c r="AR64" s="872"/>
      <c r="AS64" s="872"/>
      <c r="AT64" s="872"/>
      <c r="AU64" s="872"/>
      <c r="AV64" s="872"/>
      <c r="AW64" s="872"/>
      <c r="AX64" s="872"/>
      <c r="AY64" s="872"/>
      <c r="AZ64" s="872"/>
      <c r="BA64" s="872"/>
      <c r="BB64" s="872"/>
      <c r="BC64" s="875" t="s">
        <v>0</v>
      </c>
    </row>
    <row r="65" spans="1:55" s="25" customFormat="1" ht="41.25" customHeight="1">
      <c r="A65" s="969"/>
      <c r="B65" s="970"/>
      <c r="C65" s="970"/>
      <c r="D65" s="971"/>
      <c r="E65" s="941" t="s">
        <v>63</v>
      </c>
      <c r="F65" s="942"/>
      <c r="G65" s="942"/>
      <c r="H65" s="942"/>
      <c r="I65" s="945">
        <f>IF($AZ$31="","",SUMIF($AK$16:$AL$30,$E65,$AZ$16:$BC$30))</f>
        <v>0</v>
      </c>
      <c r="J65" s="946"/>
      <c r="K65" s="946"/>
      <c r="L65" s="946"/>
      <c r="M65" s="946"/>
      <c r="N65" s="946"/>
      <c r="O65" s="946"/>
      <c r="P65" s="195" t="s">
        <v>22</v>
      </c>
      <c r="Q65" s="947" t="s">
        <v>59</v>
      </c>
      <c r="R65" s="948"/>
      <c r="S65" s="949">
        <v>20000</v>
      </c>
      <c r="T65" s="949"/>
      <c r="U65" s="949"/>
      <c r="V65" s="949"/>
      <c r="W65" s="949"/>
      <c r="X65" s="949"/>
      <c r="Y65" s="143" t="s">
        <v>60</v>
      </c>
      <c r="Z65" s="877">
        <f>IF(I65="0","",I65*S65)</f>
        <v>0</v>
      </c>
      <c r="AA65" s="878"/>
      <c r="AB65" s="878"/>
      <c r="AC65" s="878"/>
      <c r="AD65" s="878"/>
      <c r="AE65" s="878"/>
      <c r="AF65" s="878"/>
      <c r="AG65" s="878"/>
      <c r="AH65" s="878"/>
      <c r="AI65" s="878"/>
      <c r="AJ65" s="878"/>
      <c r="AK65" s="878"/>
      <c r="AL65" s="878"/>
      <c r="AM65" s="878"/>
      <c r="AN65" s="143" t="s">
        <v>0</v>
      </c>
      <c r="AO65" s="873"/>
      <c r="AP65" s="874"/>
      <c r="AQ65" s="874"/>
      <c r="AR65" s="874"/>
      <c r="AS65" s="874"/>
      <c r="AT65" s="874"/>
      <c r="AU65" s="874"/>
      <c r="AV65" s="874"/>
      <c r="AW65" s="874"/>
      <c r="AX65" s="874"/>
      <c r="AY65" s="874"/>
      <c r="AZ65" s="874"/>
      <c r="BA65" s="874"/>
      <c r="BB65" s="874"/>
      <c r="BC65" s="876"/>
    </row>
    <row r="66" spans="1:55" s="25" customFormat="1" ht="41.25" customHeight="1">
      <c r="A66" s="859" t="s">
        <v>87</v>
      </c>
      <c r="B66" s="860"/>
      <c r="C66" s="860"/>
      <c r="D66" s="861"/>
      <c r="E66" s="865" t="s">
        <v>62</v>
      </c>
      <c r="F66" s="866"/>
      <c r="G66" s="866"/>
      <c r="H66" s="866"/>
      <c r="I66" s="867">
        <f>IF($AZ$56="","",SUMIF($AK$41:$AL$55,$E66,$AZ$41:$BC$55))</f>
        <v>0</v>
      </c>
      <c r="J66" s="868"/>
      <c r="K66" s="868"/>
      <c r="L66" s="868"/>
      <c r="M66" s="868"/>
      <c r="N66" s="868"/>
      <c r="O66" s="868"/>
      <c r="P66" s="196" t="s">
        <v>22</v>
      </c>
      <c r="Q66" s="869" t="s">
        <v>59</v>
      </c>
      <c r="R66" s="870"/>
      <c r="S66" s="851">
        <v>30000</v>
      </c>
      <c r="T66" s="851"/>
      <c r="U66" s="851"/>
      <c r="V66" s="851"/>
      <c r="W66" s="851"/>
      <c r="X66" s="851"/>
      <c r="Y66" s="145" t="s">
        <v>60</v>
      </c>
      <c r="Z66" s="857">
        <f>IF(I66="0","",I66*S66)</f>
        <v>0</v>
      </c>
      <c r="AA66" s="858"/>
      <c r="AB66" s="858"/>
      <c r="AC66" s="858"/>
      <c r="AD66" s="858"/>
      <c r="AE66" s="858"/>
      <c r="AF66" s="858"/>
      <c r="AG66" s="858"/>
      <c r="AH66" s="858"/>
      <c r="AI66" s="858"/>
      <c r="AJ66" s="858"/>
      <c r="AK66" s="858"/>
      <c r="AL66" s="858"/>
      <c r="AM66" s="858"/>
      <c r="AN66" s="145" t="s">
        <v>0</v>
      </c>
      <c r="AO66" s="852">
        <f>SUM(Z66:AM67)</f>
        <v>0</v>
      </c>
      <c r="AP66" s="853"/>
      <c r="AQ66" s="853"/>
      <c r="AR66" s="853"/>
      <c r="AS66" s="853"/>
      <c r="AT66" s="853"/>
      <c r="AU66" s="853"/>
      <c r="AV66" s="853"/>
      <c r="AW66" s="853"/>
      <c r="AX66" s="853"/>
      <c r="AY66" s="853"/>
      <c r="AZ66" s="853"/>
      <c r="BA66" s="853"/>
      <c r="BB66" s="853"/>
      <c r="BC66" s="843" t="s">
        <v>0</v>
      </c>
    </row>
    <row r="67" spans="1:55" s="25" customFormat="1" ht="41.25" customHeight="1" thickBot="1">
      <c r="A67" s="862"/>
      <c r="B67" s="863"/>
      <c r="C67" s="863"/>
      <c r="D67" s="864"/>
      <c r="E67" s="847" t="s">
        <v>63</v>
      </c>
      <c r="F67" s="848"/>
      <c r="G67" s="848"/>
      <c r="H67" s="848"/>
      <c r="I67" s="849">
        <f>IF($AZ$56="","",SUMIF($AK$41:$AL$55,$E67,$AZ$41:$BC$55))</f>
        <v>0</v>
      </c>
      <c r="J67" s="850"/>
      <c r="K67" s="850"/>
      <c r="L67" s="850"/>
      <c r="M67" s="850"/>
      <c r="N67" s="850"/>
      <c r="O67" s="850"/>
      <c r="P67" s="197" t="s">
        <v>22</v>
      </c>
      <c r="Q67" s="943" t="s">
        <v>59</v>
      </c>
      <c r="R67" s="944"/>
      <c r="S67" s="856">
        <v>20000</v>
      </c>
      <c r="T67" s="856"/>
      <c r="U67" s="856"/>
      <c r="V67" s="856"/>
      <c r="W67" s="856"/>
      <c r="X67" s="856"/>
      <c r="Y67" s="138" t="s">
        <v>60</v>
      </c>
      <c r="Z67" s="845">
        <f>IF(I67="0","",I67*S67)</f>
        <v>0</v>
      </c>
      <c r="AA67" s="846"/>
      <c r="AB67" s="846"/>
      <c r="AC67" s="846"/>
      <c r="AD67" s="846"/>
      <c r="AE67" s="846"/>
      <c r="AF67" s="846"/>
      <c r="AG67" s="846"/>
      <c r="AH67" s="846"/>
      <c r="AI67" s="846"/>
      <c r="AJ67" s="846"/>
      <c r="AK67" s="846"/>
      <c r="AL67" s="846"/>
      <c r="AM67" s="846"/>
      <c r="AN67" s="138" t="s">
        <v>0</v>
      </c>
      <c r="AO67" s="854"/>
      <c r="AP67" s="855"/>
      <c r="AQ67" s="855"/>
      <c r="AR67" s="855"/>
      <c r="AS67" s="855"/>
      <c r="AT67" s="855"/>
      <c r="AU67" s="855"/>
      <c r="AV67" s="855"/>
      <c r="AW67" s="855"/>
      <c r="AX67" s="855"/>
      <c r="AY67" s="855"/>
      <c r="AZ67" s="855"/>
      <c r="BA67" s="855"/>
      <c r="BB67" s="855"/>
      <c r="BC67" s="844"/>
    </row>
    <row r="68" spans="1:55" s="25" customFormat="1" ht="41.25" customHeight="1" thickTop="1" thickBot="1">
      <c r="A68" s="839" t="s">
        <v>113</v>
      </c>
      <c r="B68" s="840"/>
      <c r="C68" s="840"/>
      <c r="D68" s="840"/>
      <c r="E68" s="840"/>
      <c r="F68" s="840"/>
      <c r="G68" s="840"/>
      <c r="H68" s="840"/>
      <c r="I68" s="840"/>
      <c r="J68" s="840"/>
      <c r="K68" s="840"/>
      <c r="L68" s="840"/>
      <c r="M68" s="840"/>
      <c r="N68" s="840"/>
      <c r="O68" s="840"/>
      <c r="P68" s="840"/>
      <c r="Q68" s="840"/>
      <c r="R68" s="840"/>
      <c r="S68" s="840"/>
      <c r="T68" s="840"/>
      <c r="U68" s="840"/>
      <c r="V68" s="840"/>
      <c r="W68" s="840"/>
      <c r="X68" s="840"/>
      <c r="Y68" s="840"/>
      <c r="Z68" s="840"/>
      <c r="AA68" s="840"/>
      <c r="AB68" s="840"/>
      <c r="AC68" s="840"/>
      <c r="AD68" s="840"/>
      <c r="AE68" s="840"/>
      <c r="AF68" s="840"/>
      <c r="AG68" s="840"/>
      <c r="AH68" s="840"/>
      <c r="AI68" s="840"/>
      <c r="AJ68" s="840"/>
      <c r="AK68" s="840"/>
      <c r="AL68" s="840"/>
      <c r="AM68" s="840"/>
      <c r="AN68" s="840"/>
      <c r="AO68" s="841">
        <f>SUM(AO64:BB67)</f>
        <v>0</v>
      </c>
      <c r="AP68" s="842"/>
      <c r="AQ68" s="842"/>
      <c r="AR68" s="842"/>
      <c r="AS68" s="842"/>
      <c r="AT68" s="842"/>
      <c r="AU68" s="842"/>
      <c r="AV68" s="842"/>
      <c r="AW68" s="842"/>
      <c r="AX68" s="842"/>
      <c r="AY68" s="842"/>
      <c r="AZ68" s="842"/>
      <c r="BA68" s="842"/>
      <c r="BB68" s="842"/>
      <c r="BC68" s="181"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39"/>
    </row>
    <row r="150" spans="1:1">
      <c r="A150" s="340">
        <f>SUM(AO68)</f>
        <v>0</v>
      </c>
    </row>
  </sheetData>
  <sheetProtection algorithmName="SHA-512" hashValue="HmlxmchftT7Ncsdrvjt+rYvXuRoX8DM1ZNb6VIIV3+m1U+ANpXWKD0hkzartLd/FzMGLRpTd3BU8Xp6xmA7gCA==" saltValue="QO1ywIsWdt7rPP6wlRYphg=="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50"/>
  <conditionalFormatting sqref="H16:M16">
    <cfRule type="expression" dxfId="96" priority="36" stopIfTrue="1">
      <formula>AND($AK16&lt;&gt;"",$AK16&lt;&gt;"G1",$AK16&lt;&gt;"G2")</formula>
    </cfRule>
  </conditionalFormatting>
  <conditionalFormatting sqref="H41:M41">
    <cfRule type="expression" dxfId="95" priority="34" stopIfTrue="1">
      <formula>AND($AK41&lt;&gt;"",$AK41&lt;&gt;"G1",$AK41&lt;&gt;"G2")</formula>
    </cfRule>
  </conditionalFormatting>
  <conditionalFormatting sqref="AM12:AS12">
    <cfRule type="expression" dxfId="94" priority="30" stopIfTrue="1">
      <formula>AND(COUNTA($H$16:$M$30)&gt;0,$AM$12="□")</formula>
    </cfRule>
  </conditionalFormatting>
  <conditionalFormatting sqref="AM37:AS37">
    <cfRule type="expression" dxfId="93" priority="29" stopIfTrue="1">
      <formula>AND(COUNTA($H$41:$M$55)&gt;0,$AM$37="□")</formula>
    </cfRule>
  </conditionalFormatting>
  <conditionalFormatting sqref="H17:M17">
    <cfRule type="expression" dxfId="92" priority="28">
      <formula>AND($AK17&lt;&gt;"",$AK17&lt;&gt;"G1",$AK17&lt;&gt;"G2")</formula>
    </cfRule>
  </conditionalFormatting>
  <conditionalFormatting sqref="H18:M18">
    <cfRule type="expression" dxfId="91" priority="27">
      <formula>AND($AK18&lt;&gt;"",$AK18&lt;&gt;"G1",$AK18&lt;&gt;"G2")</formula>
    </cfRule>
  </conditionalFormatting>
  <conditionalFormatting sqref="H19:M19">
    <cfRule type="expression" dxfId="90" priority="26">
      <formula>AND($AK19&lt;&gt;"",$AK19&lt;&gt;"G1",$AK19&lt;&gt;"G2")</formula>
    </cfRule>
  </conditionalFormatting>
  <conditionalFormatting sqref="H20:M20">
    <cfRule type="expression" dxfId="89" priority="25">
      <formula>AND($AK20&lt;&gt;"",$AK20&lt;&gt;"G1",$AK20&lt;&gt;"G2")</formula>
    </cfRule>
  </conditionalFormatting>
  <conditionalFormatting sqref="H21:M21">
    <cfRule type="expression" dxfId="88" priority="24">
      <formula>AND($AK21&lt;&gt;"",$AK21&lt;&gt;"G1",$AK21&lt;&gt;"G2")</formula>
    </cfRule>
  </conditionalFormatting>
  <conditionalFormatting sqref="H22:M22">
    <cfRule type="expression" dxfId="87" priority="23">
      <formula>AND($AK22&lt;&gt;"",$AK22&lt;&gt;"G1",$AK22&lt;&gt;"G2")</formula>
    </cfRule>
  </conditionalFormatting>
  <conditionalFormatting sqref="H23:M23">
    <cfRule type="expression" dxfId="86" priority="22">
      <formula>AND($AK23&lt;&gt;"",$AK23&lt;&gt;"G1",$AK23&lt;&gt;"G2")</formula>
    </cfRule>
  </conditionalFormatting>
  <conditionalFormatting sqref="H24:M24">
    <cfRule type="expression" dxfId="85" priority="21">
      <formula>AND($AK24&lt;&gt;"",$AK24&lt;&gt;"G1",$AK24&lt;&gt;"G2")</formula>
    </cfRule>
  </conditionalFormatting>
  <conditionalFormatting sqref="H25:M25">
    <cfRule type="expression" dxfId="84" priority="20">
      <formula>AND($AK25&lt;&gt;"",$AK25&lt;&gt;"G1",$AK25&lt;&gt;"G2")</formula>
    </cfRule>
  </conditionalFormatting>
  <conditionalFormatting sqref="H26:M26">
    <cfRule type="expression" dxfId="83" priority="19">
      <formula>AND($AK26&lt;&gt;"",$AK26&lt;&gt;"G1",$AK26&lt;&gt;"G2")</formula>
    </cfRule>
  </conditionalFormatting>
  <conditionalFormatting sqref="H27:M27">
    <cfRule type="expression" dxfId="82" priority="18">
      <formula>AND($AK27&lt;&gt;"",$AK27&lt;&gt;"G1",$AK27&lt;&gt;"G2")</formula>
    </cfRule>
  </conditionalFormatting>
  <conditionalFormatting sqref="H28:M28">
    <cfRule type="expression" dxfId="81" priority="17">
      <formula>AND($AK28&lt;&gt;"",$AK28&lt;&gt;"G1",$AK28&lt;&gt;"G2")</formula>
    </cfRule>
  </conditionalFormatting>
  <conditionalFormatting sqref="H29:M29">
    <cfRule type="expression" dxfId="80" priority="16">
      <formula>AND($AK29&lt;&gt;"",$AK29&lt;&gt;"G1",$AK29&lt;&gt;"G2")</formula>
    </cfRule>
  </conditionalFormatting>
  <conditionalFormatting sqref="H30:M30">
    <cfRule type="expression" dxfId="79" priority="15">
      <formula>AND($AK30&lt;&gt;"",$AK30&lt;&gt;"G1",$AK30&lt;&gt;"G2")</formula>
    </cfRule>
  </conditionalFormatting>
  <conditionalFormatting sqref="H42:M42">
    <cfRule type="expression" dxfId="78" priority="14">
      <formula>AND($AK42&lt;&gt;"",$AK42&lt;&gt;"G1",$AK42&lt;&gt;"G2")</formula>
    </cfRule>
  </conditionalFormatting>
  <conditionalFormatting sqref="H43:M43">
    <cfRule type="expression" dxfId="77" priority="13">
      <formula>AND($AK43&lt;&gt;"",$AK43&lt;&gt;"G1",$AK43&lt;&gt;"G2")</formula>
    </cfRule>
  </conditionalFormatting>
  <conditionalFormatting sqref="H44:M44">
    <cfRule type="expression" dxfId="76" priority="12">
      <formula>AND($AK44&lt;&gt;"",$AK44&lt;&gt;"G1",$AK44&lt;&gt;"G2")</formula>
    </cfRule>
  </conditionalFormatting>
  <conditionalFormatting sqref="H45:M45">
    <cfRule type="expression" dxfId="75" priority="11">
      <formula>AND($AK45&lt;&gt;"",$AK45&lt;&gt;"G1",$AK45&lt;&gt;"G2")</formula>
    </cfRule>
  </conditionalFormatting>
  <conditionalFormatting sqref="H46:M46">
    <cfRule type="expression" dxfId="74" priority="10">
      <formula>AND($AK46&lt;&gt;"",$AK46&lt;&gt;"G1",$AK46&lt;&gt;"G2")</formula>
    </cfRule>
  </conditionalFormatting>
  <conditionalFormatting sqref="H47:M47">
    <cfRule type="expression" dxfId="73" priority="9">
      <formula>AND($AK47&lt;&gt;"",$AK47&lt;&gt;"G1",$AK47&lt;&gt;"G2")</formula>
    </cfRule>
  </conditionalFormatting>
  <conditionalFormatting sqref="H48:M48">
    <cfRule type="expression" dxfId="72" priority="8">
      <formula>AND($AK48&lt;&gt;"",$AK48&lt;&gt;"G1",$AK48&lt;&gt;"G2")</formula>
    </cfRule>
  </conditionalFormatting>
  <conditionalFormatting sqref="H49:M49">
    <cfRule type="expression" dxfId="71" priority="7">
      <formula>AND($AK49&lt;&gt;"",$AK49&lt;&gt;"G1",$AK49&lt;&gt;"G2")</formula>
    </cfRule>
  </conditionalFormatting>
  <conditionalFormatting sqref="H50:M50">
    <cfRule type="expression" dxfId="70" priority="6">
      <formula>AND($AK50&lt;&gt;"",$AK50&lt;&gt;"G1",$AK50&lt;&gt;"G2")</formula>
    </cfRule>
  </conditionalFormatting>
  <conditionalFormatting sqref="H51:M51">
    <cfRule type="expression" dxfId="69" priority="5">
      <formula>AND($AK51&lt;&gt;"",$AK51&lt;&gt;"G1",$AK51&lt;&gt;"G2")</formula>
    </cfRule>
  </conditionalFormatting>
  <conditionalFormatting sqref="H52:M52">
    <cfRule type="expression" dxfId="68" priority="4">
      <formula>AND($AK52&lt;&gt;"",$AK52&lt;&gt;"G1",$AK52&lt;&gt;"G2")</formula>
    </cfRule>
  </conditionalFormatting>
  <conditionalFormatting sqref="H53:M53">
    <cfRule type="expression" dxfId="67" priority="3">
      <formula>AND($AK53&lt;&gt;"",$AK53&lt;&gt;"G1",$AK53&lt;&gt;"G2")</formula>
    </cfRule>
  </conditionalFormatting>
  <conditionalFormatting sqref="H54:M54">
    <cfRule type="expression" dxfId="66" priority="2">
      <formula>AND($AK54&lt;&gt;"",$AK54&lt;&gt;"G1",$AK54&lt;&gt;"G2")</formula>
    </cfRule>
  </conditionalFormatting>
  <conditionalFormatting sqref="H55:M55">
    <cfRule type="expression" dxfId="65"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2" sqref="AV2"/>
    </sheetView>
  </sheetViews>
  <sheetFormatPr defaultColWidth="9" defaultRowHeight="13"/>
  <cols>
    <col min="1" max="55" width="3.6328125" style="7" customWidth="1"/>
    <col min="56" max="85" width="3.36328125" style="7" customWidth="1"/>
    <col min="86" max="16384" width="9" style="7"/>
  </cols>
  <sheetData>
    <row r="1" spans="1:55" ht="18.75" customHeight="1">
      <c r="A1" s="50" t="s">
        <v>236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718">
        <f>'様式第１｜交付申請書'!$CA$2</f>
        <v>0</v>
      </c>
      <c r="AX1" s="718"/>
      <c r="AY1" s="718"/>
      <c r="AZ1" s="718"/>
      <c r="BA1" s="718"/>
      <c r="BB1" s="718"/>
    </row>
    <row r="2" spans="1:55" ht="18.75" customHeight="1">
      <c r="AL2" s="3"/>
      <c r="AV2" s="315" t="str">
        <f>'様式第１｜交付申請書'!$BR$3</f>
        <v>申請者名</v>
      </c>
      <c r="AW2" s="718" t="str">
        <f>'様式第１｜交付申請書'!$CA$3</f>
        <v/>
      </c>
      <c r="AX2" s="718"/>
      <c r="AY2" s="718"/>
      <c r="AZ2" s="718"/>
      <c r="BA2" s="718"/>
      <c r="BB2" s="718"/>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45" t="s">
        <v>164</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20</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0" t="s">
        <v>127</v>
      </c>
      <c r="AV6" s="912"/>
      <c r="AW6" s="912"/>
      <c r="AX6" s="201" t="s">
        <v>128</v>
      </c>
      <c r="AY6" s="912"/>
      <c r="AZ6" s="912"/>
      <c r="BA6" s="913" t="s">
        <v>129</v>
      </c>
      <c r="BB6" s="913"/>
      <c r="BC6" s="913"/>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226</v>
      </c>
      <c r="D8" s="34"/>
      <c r="E8" s="34"/>
      <c r="F8" s="34"/>
      <c r="G8" s="309"/>
      <c r="H8" s="310"/>
      <c r="I8" s="299" t="s">
        <v>227</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84" t="s">
        <v>86</v>
      </c>
      <c r="B10" s="985"/>
      <c r="C10" s="985"/>
      <c r="D10" s="985"/>
      <c r="E10" s="982" t="s">
        <v>146</v>
      </c>
      <c r="F10" s="982"/>
      <c r="G10" s="982"/>
      <c r="H10" s="982"/>
      <c r="I10" s="982"/>
      <c r="J10" s="982"/>
      <c r="K10" s="982"/>
      <c r="L10" s="982"/>
      <c r="M10" s="982"/>
      <c r="N10" s="983"/>
      <c r="O10" s="206"/>
      <c r="P10" s="132"/>
      <c r="Q10" s="981" t="str">
        <f>IF(COUNTIF(AK16:AL30,"err")&gt;0,"グレードと一致しない型番があります。登録番号を確認して下さい。","")</f>
        <v/>
      </c>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1"/>
      <c r="AP10" s="981"/>
      <c r="AQ10" s="981"/>
      <c r="AR10" s="981"/>
      <c r="AS10" s="981"/>
      <c r="AT10" s="981"/>
      <c r="AU10" s="981"/>
      <c r="AV10" s="981"/>
      <c r="AW10" s="981"/>
      <c r="AX10" s="981"/>
      <c r="AY10" s="981"/>
      <c r="AZ10" s="981"/>
      <c r="BA10" s="981"/>
      <c r="BB10" s="981"/>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02" t="s">
        <v>280</v>
      </c>
      <c r="B12" s="803"/>
      <c r="C12" s="803"/>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4"/>
      <c r="AM12" s="813" t="s">
        <v>4</v>
      </c>
      <c r="AN12" s="814"/>
      <c r="AO12" s="814"/>
      <c r="AP12" s="814"/>
      <c r="AQ12" s="814"/>
      <c r="AR12" s="814"/>
      <c r="AS12" s="815"/>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924" t="s">
        <v>85</v>
      </c>
      <c r="B14" s="925"/>
      <c r="C14" s="925"/>
      <c r="D14" s="929"/>
      <c r="E14" s="800" t="s">
        <v>274</v>
      </c>
      <c r="F14" s="796"/>
      <c r="G14" s="796"/>
      <c r="H14" s="796"/>
      <c r="I14" s="797"/>
      <c r="J14" s="800" t="s">
        <v>10</v>
      </c>
      <c r="K14" s="796"/>
      <c r="L14" s="796"/>
      <c r="M14" s="796"/>
      <c r="N14" s="796"/>
      <c r="O14" s="796"/>
      <c r="P14" s="796"/>
      <c r="Q14" s="796"/>
      <c r="R14" s="797"/>
      <c r="S14" s="800" t="s">
        <v>143</v>
      </c>
      <c r="T14" s="796"/>
      <c r="U14" s="796"/>
      <c r="V14" s="796"/>
      <c r="W14" s="796"/>
      <c r="X14" s="796"/>
      <c r="Y14" s="796"/>
      <c r="Z14" s="796"/>
      <c r="AA14" s="796"/>
      <c r="AB14" s="796"/>
      <c r="AC14" s="796"/>
      <c r="AD14" s="796"/>
      <c r="AE14" s="796"/>
      <c r="AF14" s="796"/>
      <c r="AG14" s="796"/>
      <c r="AH14" s="796"/>
      <c r="AI14" s="796"/>
      <c r="AJ14" s="797"/>
      <c r="AK14" s="816" t="s">
        <v>144</v>
      </c>
      <c r="AL14" s="817"/>
      <c r="AM14" s="820" t="s">
        <v>32</v>
      </c>
      <c r="AN14" s="821"/>
      <c r="AO14" s="821"/>
      <c r="AP14" s="821"/>
      <c r="AQ14" s="821"/>
      <c r="AR14" s="821"/>
      <c r="AS14" s="822"/>
      <c r="AT14" s="882" t="s">
        <v>30</v>
      </c>
      <c r="AU14" s="883"/>
      <c r="AV14" s="884"/>
      <c r="AW14" s="800" t="s">
        <v>101</v>
      </c>
      <c r="AX14" s="796"/>
      <c r="AY14" s="797"/>
      <c r="AZ14" s="894" t="s">
        <v>31</v>
      </c>
      <c r="BA14" s="895"/>
      <c r="BB14" s="895"/>
      <c r="BC14" s="896"/>
    </row>
    <row r="15" spans="1:55" ht="28.5" customHeight="1" thickBot="1">
      <c r="A15" s="926"/>
      <c r="B15" s="927"/>
      <c r="C15" s="927"/>
      <c r="D15" s="931"/>
      <c r="E15" s="801"/>
      <c r="F15" s="798"/>
      <c r="G15" s="798"/>
      <c r="H15" s="798"/>
      <c r="I15" s="799"/>
      <c r="J15" s="801"/>
      <c r="K15" s="798"/>
      <c r="L15" s="798"/>
      <c r="M15" s="798"/>
      <c r="N15" s="798"/>
      <c r="O15" s="798"/>
      <c r="P15" s="798"/>
      <c r="Q15" s="798"/>
      <c r="R15" s="799"/>
      <c r="S15" s="801"/>
      <c r="T15" s="798"/>
      <c r="U15" s="798"/>
      <c r="V15" s="798"/>
      <c r="W15" s="798"/>
      <c r="X15" s="798"/>
      <c r="Y15" s="798"/>
      <c r="Z15" s="798"/>
      <c r="AA15" s="798"/>
      <c r="AB15" s="798"/>
      <c r="AC15" s="798"/>
      <c r="AD15" s="798"/>
      <c r="AE15" s="798"/>
      <c r="AF15" s="798"/>
      <c r="AG15" s="798"/>
      <c r="AH15" s="798"/>
      <c r="AI15" s="798"/>
      <c r="AJ15" s="799"/>
      <c r="AK15" s="818"/>
      <c r="AL15" s="819"/>
      <c r="AM15" s="823" t="s">
        <v>17</v>
      </c>
      <c r="AN15" s="824"/>
      <c r="AO15" s="824"/>
      <c r="AP15" s="308" t="s">
        <v>145</v>
      </c>
      <c r="AQ15" s="824" t="s">
        <v>19</v>
      </c>
      <c r="AR15" s="824"/>
      <c r="AS15" s="917"/>
      <c r="AT15" s="885"/>
      <c r="AU15" s="886"/>
      <c r="AV15" s="887"/>
      <c r="AW15" s="801"/>
      <c r="AX15" s="798"/>
      <c r="AY15" s="799"/>
      <c r="AZ15" s="897"/>
      <c r="BA15" s="898"/>
      <c r="BB15" s="898"/>
      <c r="BC15" s="899"/>
    </row>
    <row r="16" spans="1:55" s="38" customFormat="1" ht="30" customHeight="1" thickTop="1">
      <c r="A16" s="810"/>
      <c r="B16" s="811"/>
      <c r="C16" s="811"/>
      <c r="D16" s="812"/>
      <c r="E16" s="914"/>
      <c r="F16" s="915"/>
      <c r="G16" s="915"/>
      <c r="H16" s="915"/>
      <c r="I16" s="916"/>
      <c r="J16" s="909"/>
      <c r="K16" s="910"/>
      <c r="L16" s="910"/>
      <c r="M16" s="910"/>
      <c r="N16" s="910"/>
      <c r="O16" s="910"/>
      <c r="P16" s="910"/>
      <c r="Q16" s="910"/>
      <c r="R16" s="911"/>
      <c r="S16" s="909"/>
      <c r="T16" s="910"/>
      <c r="U16" s="910"/>
      <c r="V16" s="910"/>
      <c r="W16" s="910"/>
      <c r="X16" s="910"/>
      <c r="Y16" s="910"/>
      <c r="Z16" s="910"/>
      <c r="AA16" s="910"/>
      <c r="AB16" s="910"/>
      <c r="AC16" s="910"/>
      <c r="AD16" s="910"/>
      <c r="AE16" s="910"/>
      <c r="AF16" s="910"/>
      <c r="AG16" s="910"/>
      <c r="AH16" s="910"/>
      <c r="AI16" s="910"/>
      <c r="AJ16" s="911"/>
      <c r="AK16" s="825" t="str">
        <f>IF(E16="","",IF(AND(LEFT(E16,1)&amp;RIGHT(E16,1)&lt;&gt;"W5"),"err",LEFT(E16,1)&amp;RIGHT(E16,1)))</f>
        <v/>
      </c>
      <c r="AL16" s="826"/>
      <c r="AM16" s="827"/>
      <c r="AN16" s="828"/>
      <c r="AO16" s="828"/>
      <c r="AP16" s="288" t="s">
        <v>145</v>
      </c>
      <c r="AQ16" s="828"/>
      <c r="AR16" s="828"/>
      <c r="AS16" s="829"/>
      <c r="AT16" s="903" t="str">
        <f t="shared" ref="AT16:AT30" si="0">IF(AND(AM16&lt;&gt;"",AQ16&lt;&gt;""),ROUNDDOWN(AM16*AQ16/1000000,2),"")</f>
        <v/>
      </c>
      <c r="AU16" s="904"/>
      <c r="AV16" s="905"/>
      <c r="AW16" s="906"/>
      <c r="AX16" s="907"/>
      <c r="AY16" s="908"/>
      <c r="AZ16" s="900" t="str">
        <f t="shared" ref="AZ16:AZ30" si="1">IF(AT16&lt;&gt;"",AW16*AT16,"")</f>
        <v/>
      </c>
      <c r="BA16" s="901"/>
      <c r="BB16" s="901"/>
      <c r="BC16" s="902"/>
    </row>
    <row r="17" spans="1:55" s="38" customFormat="1" ht="30" customHeight="1">
      <c r="A17" s="960"/>
      <c r="B17" s="961"/>
      <c r="C17" s="961"/>
      <c r="D17" s="962"/>
      <c r="E17" s="782"/>
      <c r="F17" s="783"/>
      <c r="G17" s="783"/>
      <c r="H17" s="783"/>
      <c r="I17" s="784"/>
      <c r="J17" s="833"/>
      <c r="K17" s="834"/>
      <c r="L17" s="834"/>
      <c r="M17" s="834"/>
      <c r="N17" s="834"/>
      <c r="O17" s="834"/>
      <c r="P17" s="834"/>
      <c r="Q17" s="834"/>
      <c r="R17" s="835"/>
      <c r="S17" s="833"/>
      <c r="T17" s="834"/>
      <c r="U17" s="834"/>
      <c r="V17" s="834"/>
      <c r="W17" s="834"/>
      <c r="X17" s="834"/>
      <c r="Y17" s="834"/>
      <c r="Z17" s="834"/>
      <c r="AA17" s="834"/>
      <c r="AB17" s="834"/>
      <c r="AC17" s="834"/>
      <c r="AD17" s="834"/>
      <c r="AE17" s="834"/>
      <c r="AF17" s="834"/>
      <c r="AG17" s="834"/>
      <c r="AH17" s="834"/>
      <c r="AI17" s="834"/>
      <c r="AJ17" s="835"/>
      <c r="AK17" s="762" t="str">
        <f t="shared" ref="AK17:AK30" si="2">IF(E17="","",IF(AND(LEFT(E17,1)&amp;RIGHT(E17,1)&lt;&gt;"W5"),"err",LEFT(E17,1)&amp;RIGHT(E17,1)))</f>
        <v/>
      </c>
      <c r="AL17" s="763"/>
      <c r="AM17" s="764"/>
      <c r="AN17" s="765"/>
      <c r="AO17" s="765"/>
      <c r="AP17" s="289" t="s">
        <v>145</v>
      </c>
      <c r="AQ17" s="765"/>
      <c r="AR17" s="765"/>
      <c r="AS17" s="766"/>
      <c r="AT17" s="767" t="str">
        <f t="shared" si="0"/>
        <v/>
      </c>
      <c r="AU17" s="768"/>
      <c r="AV17" s="769"/>
      <c r="AW17" s="770"/>
      <c r="AX17" s="771"/>
      <c r="AY17" s="772"/>
      <c r="AZ17" s="759" t="str">
        <f t="shared" si="1"/>
        <v/>
      </c>
      <c r="BA17" s="760"/>
      <c r="BB17" s="760"/>
      <c r="BC17" s="761"/>
    </row>
    <row r="18" spans="1:55" s="38" customFormat="1" ht="30" customHeight="1">
      <c r="A18" s="960"/>
      <c r="B18" s="961"/>
      <c r="C18" s="961"/>
      <c r="D18" s="962"/>
      <c r="E18" s="782"/>
      <c r="F18" s="783"/>
      <c r="G18" s="783"/>
      <c r="H18" s="783"/>
      <c r="I18" s="784"/>
      <c r="J18" s="833"/>
      <c r="K18" s="834"/>
      <c r="L18" s="834"/>
      <c r="M18" s="834"/>
      <c r="N18" s="834"/>
      <c r="O18" s="834"/>
      <c r="P18" s="834"/>
      <c r="Q18" s="834"/>
      <c r="R18" s="835"/>
      <c r="S18" s="833"/>
      <c r="T18" s="834"/>
      <c r="U18" s="834"/>
      <c r="V18" s="834"/>
      <c r="W18" s="834"/>
      <c r="X18" s="834"/>
      <c r="Y18" s="834"/>
      <c r="Z18" s="834"/>
      <c r="AA18" s="834"/>
      <c r="AB18" s="834"/>
      <c r="AC18" s="834"/>
      <c r="AD18" s="834"/>
      <c r="AE18" s="834"/>
      <c r="AF18" s="834"/>
      <c r="AG18" s="834"/>
      <c r="AH18" s="834"/>
      <c r="AI18" s="834"/>
      <c r="AJ18" s="835"/>
      <c r="AK18" s="762" t="str">
        <f t="shared" si="2"/>
        <v/>
      </c>
      <c r="AL18" s="763"/>
      <c r="AM18" s="764"/>
      <c r="AN18" s="765"/>
      <c r="AO18" s="765"/>
      <c r="AP18" s="289" t="s">
        <v>145</v>
      </c>
      <c r="AQ18" s="765"/>
      <c r="AR18" s="765"/>
      <c r="AS18" s="766"/>
      <c r="AT18" s="767" t="str">
        <f t="shared" si="0"/>
        <v/>
      </c>
      <c r="AU18" s="768"/>
      <c r="AV18" s="769"/>
      <c r="AW18" s="770"/>
      <c r="AX18" s="771"/>
      <c r="AY18" s="772"/>
      <c r="AZ18" s="759" t="str">
        <f t="shared" si="1"/>
        <v/>
      </c>
      <c r="BA18" s="760"/>
      <c r="BB18" s="760"/>
      <c r="BC18" s="761"/>
    </row>
    <row r="19" spans="1:55" s="38" customFormat="1" ht="30" customHeight="1">
      <c r="A19" s="960"/>
      <c r="B19" s="961"/>
      <c r="C19" s="961"/>
      <c r="D19" s="962"/>
      <c r="E19" s="782"/>
      <c r="F19" s="783"/>
      <c r="G19" s="783"/>
      <c r="H19" s="783"/>
      <c r="I19" s="784"/>
      <c r="J19" s="833"/>
      <c r="K19" s="834"/>
      <c r="L19" s="834"/>
      <c r="M19" s="834"/>
      <c r="N19" s="834"/>
      <c r="O19" s="834"/>
      <c r="P19" s="834"/>
      <c r="Q19" s="834"/>
      <c r="R19" s="835"/>
      <c r="S19" s="833"/>
      <c r="T19" s="834"/>
      <c r="U19" s="834"/>
      <c r="V19" s="834"/>
      <c r="W19" s="834"/>
      <c r="X19" s="834"/>
      <c r="Y19" s="834"/>
      <c r="Z19" s="834"/>
      <c r="AA19" s="834"/>
      <c r="AB19" s="834"/>
      <c r="AC19" s="834"/>
      <c r="AD19" s="834"/>
      <c r="AE19" s="834"/>
      <c r="AF19" s="834"/>
      <c r="AG19" s="834"/>
      <c r="AH19" s="834"/>
      <c r="AI19" s="834"/>
      <c r="AJ19" s="835"/>
      <c r="AK19" s="762" t="str">
        <f t="shared" si="2"/>
        <v/>
      </c>
      <c r="AL19" s="763"/>
      <c r="AM19" s="764"/>
      <c r="AN19" s="765"/>
      <c r="AO19" s="765"/>
      <c r="AP19" s="289" t="s">
        <v>145</v>
      </c>
      <c r="AQ19" s="765"/>
      <c r="AR19" s="765"/>
      <c r="AS19" s="766"/>
      <c r="AT19" s="767" t="str">
        <f t="shared" si="0"/>
        <v/>
      </c>
      <c r="AU19" s="768"/>
      <c r="AV19" s="769"/>
      <c r="AW19" s="770"/>
      <c r="AX19" s="771"/>
      <c r="AY19" s="772"/>
      <c r="AZ19" s="759" t="str">
        <f t="shared" si="1"/>
        <v/>
      </c>
      <c r="BA19" s="760"/>
      <c r="BB19" s="760"/>
      <c r="BC19" s="761"/>
    </row>
    <row r="20" spans="1:55" s="38" customFormat="1" ht="30" customHeight="1">
      <c r="A20" s="960"/>
      <c r="B20" s="961"/>
      <c r="C20" s="961"/>
      <c r="D20" s="962"/>
      <c r="E20" s="782"/>
      <c r="F20" s="783"/>
      <c r="G20" s="783"/>
      <c r="H20" s="783"/>
      <c r="I20" s="784"/>
      <c r="J20" s="833"/>
      <c r="K20" s="834"/>
      <c r="L20" s="834"/>
      <c r="M20" s="834"/>
      <c r="N20" s="834"/>
      <c r="O20" s="834"/>
      <c r="P20" s="834"/>
      <c r="Q20" s="834"/>
      <c r="R20" s="835"/>
      <c r="S20" s="833"/>
      <c r="T20" s="834"/>
      <c r="U20" s="834"/>
      <c r="V20" s="834"/>
      <c r="W20" s="834"/>
      <c r="X20" s="834"/>
      <c r="Y20" s="834"/>
      <c r="Z20" s="834"/>
      <c r="AA20" s="834"/>
      <c r="AB20" s="834"/>
      <c r="AC20" s="834"/>
      <c r="AD20" s="834"/>
      <c r="AE20" s="834"/>
      <c r="AF20" s="834"/>
      <c r="AG20" s="834"/>
      <c r="AH20" s="834"/>
      <c r="AI20" s="834"/>
      <c r="AJ20" s="835"/>
      <c r="AK20" s="762" t="str">
        <f t="shared" si="2"/>
        <v/>
      </c>
      <c r="AL20" s="763"/>
      <c r="AM20" s="764"/>
      <c r="AN20" s="765"/>
      <c r="AO20" s="765"/>
      <c r="AP20" s="289" t="s">
        <v>145</v>
      </c>
      <c r="AQ20" s="765"/>
      <c r="AR20" s="765"/>
      <c r="AS20" s="766"/>
      <c r="AT20" s="767" t="str">
        <f>IF(AND(AM20&lt;&gt;"",AQ20&lt;&gt;""),ROUNDDOWN(AM20*AQ20/1000000,2),"")</f>
        <v/>
      </c>
      <c r="AU20" s="768"/>
      <c r="AV20" s="769"/>
      <c r="AW20" s="770"/>
      <c r="AX20" s="771"/>
      <c r="AY20" s="772"/>
      <c r="AZ20" s="891" t="str">
        <f>IF(AT20&lt;&gt;"",AW20*AT20,"")</f>
        <v/>
      </c>
      <c r="BA20" s="892"/>
      <c r="BB20" s="892"/>
      <c r="BC20" s="893"/>
    </row>
    <row r="21" spans="1:55" s="38" customFormat="1" ht="30" customHeight="1">
      <c r="A21" s="960"/>
      <c r="B21" s="961"/>
      <c r="C21" s="961"/>
      <c r="D21" s="962"/>
      <c r="E21" s="782"/>
      <c r="F21" s="783"/>
      <c r="G21" s="783"/>
      <c r="H21" s="783"/>
      <c r="I21" s="784"/>
      <c r="J21" s="833"/>
      <c r="K21" s="834"/>
      <c r="L21" s="834"/>
      <c r="M21" s="834"/>
      <c r="N21" s="834"/>
      <c r="O21" s="834"/>
      <c r="P21" s="834"/>
      <c r="Q21" s="834"/>
      <c r="R21" s="835"/>
      <c r="S21" s="833"/>
      <c r="T21" s="834"/>
      <c r="U21" s="834"/>
      <c r="V21" s="834"/>
      <c r="W21" s="834"/>
      <c r="X21" s="834"/>
      <c r="Y21" s="834"/>
      <c r="Z21" s="834"/>
      <c r="AA21" s="834"/>
      <c r="AB21" s="834"/>
      <c r="AC21" s="834"/>
      <c r="AD21" s="834"/>
      <c r="AE21" s="834"/>
      <c r="AF21" s="834"/>
      <c r="AG21" s="834"/>
      <c r="AH21" s="834"/>
      <c r="AI21" s="834"/>
      <c r="AJ21" s="835"/>
      <c r="AK21" s="762" t="str">
        <f t="shared" si="2"/>
        <v/>
      </c>
      <c r="AL21" s="763"/>
      <c r="AM21" s="764"/>
      <c r="AN21" s="765"/>
      <c r="AO21" s="765"/>
      <c r="AP21" s="289" t="s">
        <v>145</v>
      </c>
      <c r="AQ21" s="765"/>
      <c r="AR21" s="765"/>
      <c r="AS21" s="766"/>
      <c r="AT21" s="767" t="str">
        <f>IF(AND(AM21&lt;&gt;"",AQ21&lt;&gt;""),ROUNDDOWN(AM21*AQ21/1000000,2),"")</f>
        <v/>
      </c>
      <c r="AU21" s="768"/>
      <c r="AV21" s="769"/>
      <c r="AW21" s="770"/>
      <c r="AX21" s="771"/>
      <c r="AY21" s="772"/>
      <c r="AZ21" s="891" t="str">
        <f>IF(AT21&lt;&gt;"",AW21*AT21,"")</f>
        <v/>
      </c>
      <c r="BA21" s="892"/>
      <c r="BB21" s="892"/>
      <c r="BC21" s="893"/>
    </row>
    <row r="22" spans="1:55" s="38" customFormat="1" ht="30" customHeight="1">
      <c r="A22" s="960"/>
      <c r="B22" s="961"/>
      <c r="C22" s="961"/>
      <c r="D22" s="962"/>
      <c r="E22" s="782"/>
      <c r="F22" s="783"/>
      <c r="G22" s="783"/>
      <c r="H22" s="783"/>
      <c r="I22" s="784"/>
      <c r="J22" s="833"/>
      <c r="K22" s="834"/>
      <c r="L22" s="834"/>
      <c r="M22" s="834"/>
      <c r="N22" s="834"/>
      <c r="O22" s="834"/>
      <c r="P22" s="834"/>
      <c r="Q22" s="834"/>
      <c r="R22" s="835"/>
      <c r="S22" s="833"/>
      <c r="T22" s="834"/>
      <c r="U22" s="834"/>
      <c r="V22" s="834"/>
      <c r="W22" s="834"/>
      <c r="X22" s="834"/>
      <c r="Y22" s="834"/>
      <c r="Z22" s="834"/>
      <c r="AA22" s="834"/>
      <c r="AB22" s="834"/>
      <c r="AC22" s="834"/>
      <c r="AD22" s="834"/>
      <c r="AE22" s="834"/>
      <c r="AF22" s="834"/>
      <c r="AG22" s="834"/>
      <c r="AH22" s="834"/>
      <c r="AI22" s="834"/>
      <c r="AJ22" s="835"/>
      <c r="AK22" s="762" t="str">
        <f t="shared" si="2"/>
        <v/>
      </c>
      <c r="AL22" s="763"/>
      <c r="AM22" s="764"/>
      <c r="AN22" s="765"/>
      <c r="AO22" s="765"/>
      <c r="AP22" s="289" t="s">
        <v>145</v>
      </c>
      <c r="AQ22" s="765"/>
      <c r="AR22" s="765"/>
      <c r="AS22" s="766"/>
      <c r="AT22" s="767" t="str">
        <f>IF(AND(AM22&lt;&gt;"",AQ22&lt;&gt;""),ROUNDDOWN(AM22*AQ22/1000000,2),"")</f>
        <v/>
      </c>
      <c r="AU22" s="768"/>
      <c r="AV22" s="769"/>
      <c r="AW22" s="770"/>
      <c r="AX22" s="771"/>
      <c r="AY22" s="772"/>
      <c r="AZ22" s="891" t="str">
        <f>IF(AT22&lt;&gt;"",AW22*AT22,"")</f>
        <v/>
      </c>
      <c r="BA22" s="892"/>
      <c r="BB22" s="892"/>
      <c r="BC22" s="893"/>
    </row>
    <row r="23" spans="1:55" s="38" customFormat="1" ht="30" customHeight="1">
      <c r="A23" s="960"/>
      <c r="B23" s="961"/>
      <c r="C23" s="961"/>
      <c r="D23" s="962"/>
      <c r="E23" s="782"/>
      <c r="F23" s="783"/>
      <c r="G23" s="783"/>
      <c r="H23" s="783"/>
      <c r="I23" s="784"/>
      <c r="J23" s="833"/>
      <c r="K23" s="834"/>
      <c r="L23" s="834"/>
      <c r="M23" s="834"/>
      <c r="N23" s="834"/>
      <c r="O23" s="834"/>
      <c r="P23" s="834"/>
      <c r="Q23" s="834"/>
      <c r="R23" s="835"/>
      <c r="S23" s="833"/>
      <c r="T23" s="834"/>
      <c r="U23" s="834"/>
      <c r="V23" s="834"/>
      <c r="W23" s="834"/>
      <c r="X23" s="834"/>
      <c r="Y23" s="834"/>
      <c r="Z23" s="834"/>
      <c r="AA23" s="834"/>
      <c r="AB23" s="834"/>
      <c r="AC23" s="834"/>
      <c r="AD23" s="834"/>
      <c r="AE23" s="834"/>
      <c r="AF23" s="834"/>
      <c r="AG23" s="834"/>
      <c r="AH23" s="834"/>
      <c r="AI23" s="834"/>
      <c r="AJ23" s="835"/>
      <c r="AK23" s="762" t="str">
        <f t="shared" si="2"/>
        <v/>
      </c>
      <c r="AL23" s="763"/>
      <c r="AM23" s="764"/>
      <c r="AN23" s="765"/>
      <c r="AO23" s="765"/>
      <c r="AP23" s="289" t="s">
        <v>145</v>
      </c>
      <c r="AQ23" s="765"/>
      <c r="AR23" s="765"/>
      <c r="AS23" s="766"/>
      <c r="AT23" s="767" t="str">
        <f t="shared" si="0"/>
        <v/>
      </c>
      <c r="AU23" s="768"/>
      <c r="AV23" s="769"/>
      <c r="AW23" s="770"/>
      <c r="AX23" s="771"/>
      <c r="AY23" s="772"/>
      <c r="AZ23" s="891" t="str">
        <f t="shared" si="1"/>
        <v/>
      </c>
      <c r="BA23" s="892"/>
      <c r="BB23" s="892"/>
      <c r="BC23" s="893"/>
    </row>
    <row r="24" spans="1:55" s="38" customFormat="1" ht="30" customHeight="1">
      <c r="A24" s="960"/>
      <c r="B24" s="961"/>
      <c r="C24" s="961"/>
      <c r="D24" s="962"/>
      <c r="E24" s="782"/>
      <c r="F24" s="783"/>
      <c r="G24" s="783"/>
      <c r="H24" s="783"/>
      <c r="I24" s="784"/>
      <c r="J24" s="833"/>
      <c r="K24" s="834"/>
      <c r="L24" s="834"/>
      <c r="M24" s="834"/>
      <c r="N24" s="834"/>
      <c r="O24" s="834"/>
      <c r="P24" s="834"/>
      <c r="Q24" s="834"/>
      <c r="R24" s="835"/>
      <c r="S24" s="833"/>
      <c r="T24" s="834"/>
      <c r="U24" s="834"/>
      <c r="V24" s="834"/>
      <c r="W24" s="834"/>
      <c r="X24" s="834"/>
      <c r="Y24" s="834"/>
      <c r="Z24" s="834"/>
      <c r="AA24" s="834"/>
      <c r="AB24" s="834"/>
      <c r="AC24" s="834"/>
      <c r="AD24" s="834"/>
      <c r="AE24" s="834"/>
      <c r="AF24" s="834"/>
      <c r="AG24" s="834"/>
      <c r="AH24" s="834"/>
      <c r="AI24" s="834"/>
      <c r="AJ24" s="835"/>
      <c r="AK24" s="762" t="str">
        <f t="shared" si="2"/>
        <v/>
      </c>
      <c r="AL24" s="763"/>
      <c r="AM24" s="764"/>
      <c r="AN24" s="765"/>
      <c r="AO24" s="765"/>
      <c r="AP24" s="289" t="s">
        <v>145</v>
      </c>
      <c r="AQ24" s="765"/>
      <c r="AR24" s="765"/>
      <c r="AS24" s="766"/>
      <c r="AT24" s="767" t="str">
        <f t="shared" si="0"/>
        <v/>
      </c>
      <c r="AU24" s="768"/>
      <c r="AV24" s="769"/>
      <c r="AW24" s="770"/>
      <c r="AX24" s="771"/>
      <c r="AY24" s="772"/>
      <c r="AZ24" s="759" t="str">
        <f t="shared" si="1"/>
        <v/>
      </c>
      <c r="BA24" s="760"/>
      <c r="BB24" s="760"/>
      <c r="BC24" s="761"/>
    </row>
    <row r="25" spans="1:55" s="38" customFormat="1" ht="28.5" customHeight="1">
      <c r="A25" s="960"/>
      <c r="B25" s="961"/>
      <c r="C25" s="961"/>
      <c r="D25" s="962"/>
      <c r="E25" s="782"/>
      <c r="F25" s="783"/>
      <c r="G25" s="783"/>
      <c r="H25" s="783"/>
      <c r="I25" s="784"/>
      <c r="J25" s="833"/>
      <c r="K25" s="834"/>
      <c r="L25" s="834"/>
      <c r="M25" s="834"/>
      <c r="N25" s="834"/>
      <c r="O25" s="834"/>
      <c r="P25" s="834"/>
      <c r="Q25" s="834"/>
      <c r="R25" s="835"/>
      <c r="S25" s="833"/>
      <c r="T25" s="834"/>
      <c r="U25" s="834"/>
      <c r="V25" s="834"/>
      <c r="W25" s="834"/>
      <c r="X25" s="834"/>
      <c r="Y25" s="834"/>
      <c r="Z25" s="834"/>
      <c r="AA25" s="834"/>
      <c r="AB25" s="834"/>
      <c r="AC25" s="834"/>
      <c r="AD25" s="834"/>
      <c r="AE25" s="834"/>
      <c r="AF25" s="834"/>
      <c r="AG25" s="834"/>
      <c r="AH25" s="834"/>
      <c r="AI25" s="834"/>
      <c r="AJ25" s="835"/>
      <c r="AK25" s="762" t="str">
        <f t="shared" si="2"/>
        <v/>
      </c>
      <c r="AL25" s="763"/>
      <c r="AM25" s="764"/>
      <c r="AN25" s="765"/>
      <c r="AO25" s="765"/>
      <c r="AP25" s="289" t="s">
        <v>145</v>
      </c>
      <c r="AQ25" s="765"/>
      <c r="AR25" s="765"/>
      <c r="AS25" s="766"/>
      <c r="AT25" s="767" t="str">
        <f t="shared" si="0"/>
        <v/>
      </c>
      <c r="AU25" s="768"/>
      <c r="AV25" s="769"/>
      <c r="AW25" s="770"/>
      <c r="AX25" s="771"/>
      <c r="AY25" s="772"/>
      <c r="AZ25" s="759" t="str">
        <f t="shared" si="1"/>
        <v/>
      </c>
      <c r="BA25" s="760"/>
      <c r="BB25" s="760"/>
      <c r="BC25" s="761"/>
    </row>
    <row r="26" spans="1:55" s="38" customFormat="1" ht="30" customHeight="1">
      <c r="A26" s="960"/>
      <c r="B26" s="961"/>
      <c r="C26" s="961"/>
      <c r="D26" s="962"/>
      <c r="E26" s="782"/>
      <c r="F26" s="783"/>
      <c r="G26" s="783"/>
      <c r="H26" s="783"/>
      <c r="I26" s="784"/>
      <c r="J26" s="833"/>
      <c r="K26" s="834"/>
      <c r="L26" s="834"/>
      <c r="M26" s="834"/>
      <c r="N26" s="834"/>
      <c r="O26" s="834"/>
      <c r="P26" s="834"/>
      <c r="Q26" s="834"/>
      <c r="R26" s="835"/>
      <c r="S26" s="833"/>
      <c r="T26" s="834"/>
      <c r="U26" s="834"/>
      <c r="V26" s="834"/>
      <c r="W26" s="834"/>
      <c r="X26" s="834"/>
      <c r="Y26" s="834"/>
      <c r="Z26" s="834"/>
      <c r="AA26" s="834"/>
      <c r="AB26" s="834"/>
      <c r="AC26" s="834"/>
      <c r="AD26" s="834"/>
      <c r="AE26" s="834"/>
      <c r="AF26" s="834"/>
      <c r="AG26" s="834"/>
      <c r="AH26" s="834"/>
      <c r="AI26" s="834"/>
      <c r="AJ26" s="835"/>
      <c r="AK26" s="762" t="str">
        <f t="shared" si="2"/>
        <v/>
      </c>
      <c r="AL26" s="763"/>
      <c r="AM26" s="764"/>
      <c r="AN26" s="765"/>
      <c r="AO26" s="765"/>
      <c r="AP26" s="289" t="s">
        <v>145</v>
      </c>
      <c r="AQ26" s="765"/>
      <c r="AR26" s="765"/>
      <c r="AS26" s="766"/>
      <c r="AT26" s="767" t="str">
        <f t="shared" si="0"/>
        <v/>
      </c>
      <c r="AU26" s="768"/>
      <c r="AV26" s="769"/>
      <c r="AW26" s="770"/>
      <c r="AX26" s="771"/>
      <c r="AY26" s="772"/>
      <c r="AZ26" s="759" t="str">
        <f t="shared" si="1"/>
        <v/>
      </c>
      <c r="BA26" s="760"/>
      <c r="BB26" s="760"/>
      <c r="BC26" s="761"/>
    </row>
    <row r="27" spans="1:55" s="38" customFormat="1" ht="30" customHeight="1">
      <c r="A27" s="960"/>
      <c r="B27" s="961"/>
      <c r="C27" s="961"/>
      <c r="D27" s="962"/>
      <c r="E27" s="782"/>
      <c r="F27" s="783"/>
      <c r="G27" s="783"/>
      <c r="H27" s="783"/>
      <c r="I27" s="784"/>
      <c r="J27" s="833"/>
      <c r="K27" s="834"/>
      <c r="L27" s="834"/>
      <c r="M27" s="834"/>
      <c r="N27" s="834"/>
      <c r="O27" s="834"/>
      <c r="P27" s="834"/>
      <c r="Q27" s="834"/>
      <c r="R27" s="835"/>
      <c r="S27" s="833"/>
      <c r="T27" s="834"/>
      <c r="U27" s="834"/>
      <c r="V27" s="834"/>
      <c r="W27" s="834"/>
      <c r="X27" s="834"/>
      <c r="Y27" s="834"/>
      <c r="Z27" s="834"/>
      <c r="AA27" s="834"/>
      <c r="AB27" s="834"/>
      <c r="AC27" s="834"/>
      <c r="AD27" s="834"/>
      <c r="AE27" s="834"/>
      <c r="AF27" s="834"/>
      <c r="AG27" s="834"/>
      <c r="AH27" s="834"/>
      <c r="AI27" s="834"/>
      <c r="AJ27" s="835"/>
      <c r="AK27" s="762" t="str">
        <f t="shared" si="2"/>
        <v/>
      </c>
      <c r="AL27" s="763"/>
      <c r="AM27" s="764"/>
      <c r="AN27" s="765"/>
      <c r="AO27" s="765"/>
      <c r="AP27" s="289" t="s">
        <v>145</v>
      </c>
      <c r="AQ27" s="765"/>
      <c r="AR27" s="765"/>
      <c r="AS27" s="766"/>
      <c r="AT27" s="767" t="str">
        <f t="shared" si="0"/>
        <v/>
      </c>
      <c r="AU27" s="768"/>
      <c r="AV27" s="769"/>
      <c r="AW27" s="770"/>
      <c r="AX27" s="771"/>
      <c r="AY27" s="772"/>
      <c r="AZ27" s="759" t="str">
        <f t="shared" si="1"/>
        <v/>
      </c>
      <c r="BA27" s="760"/>
      <c r="BB27" s="760"/>
      <c r="BC27" s="761"/>
    </row>
    <row r="28" spans="1:55" s="38" customFormat="1" ht="30" customHeight="1">
      <c r="A28" s="960"/>
      <c r="B28" s="961"/>
      <c r="C28" s="961"/>
      <c r="D28" s="962"/>
      <c r="E28" s="782"/>
      <c r="F28" s="783"/>
      <c r="G28" s="783"/>
      <c r="H28" s="783"/>
      <c r="I28" s="784"/>
      <c r="J28" s="833"/>
      <c r="K28" s="834"/>
      <c r="L28" s="834"/>
      <c r="M28" s="834"/>
      <c r="N28" s="834"/>
      <c r="O28" s="834"/>
      <c r="P28" s="834"/>
      <c r="Q28" s="834"/>
      <c r="R28" s="835"/>
      <c r="S28" s="833"/>
      <c r="T28" s="834"/>
      <c r="U28" s="834"/>
      <c r="V28" s="834"/>
      <c r="W28" s="834"/>
      <c r="X28" s="834"/>
      <c r="Y28" s="834"/>
      <c r="Z28" s="834"/>
      <c r="AA28" s="834"/>
      <c r="AB28" s="834"/>
      <c r="AC28" s="834"/>
      <c r="AD28" s="834"/>
      <c r="AE28" s="834"/>
      <c r="AF28" s="834"/>
      <c r="AG28" s="834"/>
      <c r="AH28" s="834"/>
      <c r="AI28" s="834"/>
      <c r="AJ28" s="835"/>
      <c r="AK28" s="762" t="str">
        <f t="shared" si="2"/>
        <v/>
      </c>
      <c r="AL28" s="763"/>
      <c r="AM28" s="764"/>
      <c r="AN28" s="765"/>
      <c r="AO28" s="765"/>
      <c r="AP28" s="289" t="s">
        <v>145</v>
      </c>
      <c r="AQ28" s="765"/>
      <c r="AR28" s="765"/>
      <c r="AS28" s="766"/>
      <c r="AT28" s="767" t="str">
        <f t="shared" si="0"/>
        <v/>
      </c>
      <c r="AU28" s="768"/>
      <c r="AV28" s="769"/>
      <c r="AW28" s="770"/>
      <c r="AX28" s="771"/>
      <c r="AY28" s="772"/>
      <c r="AZ28" s="759" t="str">
        <f t="shared" si="1"/>
        <v/>
      </c>
      <c r="BA28" s="760"/>
      <c r="BB28" s="760"/>
      <c r="BC28" s="761"/>
    </row>
    <row r="29" spans="1:55" s="38" customFormat="1" ht="30" customHeight="1">
      <c r="A29" s="960"/>
      <c r="B29" s="961"/>
      <c r="C29" s="961"/>
      <c r="D29" s="962"/>
      <c r="E29" s="782"/>
      <c r="F29" s="783"/>
      <c r="G29" s="783"/>
      <c r="H29" s="783"/>
      <c r="I29" s="784"/>
      <c r="J29" s="833"/>
      <c r="K29" s="834"/>
      <c r="L29" s="834"/>
      <c r="M29" s="834"/>
      <c r="N29" s="834"/>
      <c r="O29" s="834"/>
      <c r="P29" s="834"/>
      <c r="Q29" s="834"/>
      <c r="R29" s="835"/>
      <c r="S29" s="833"/>
      <c r="T29" s="834"/>
      <c r="U29" s="834"/>
      <c r="V29" s="834"/>
      <c r="W29" s="834"/>
      <c r="X29" s="834"/>
      <c r="Y29" s="834"/>
      <c r="Z29" s="834"/>
      <c r="AA29" s="834"/>
      <c r="AB29" s="834"/>
      <c r="AC29" s="834"/>
      <c r="AD29" s="834"/>
      <c r="AE29" s="834"/>
      <c r="AF29" s="834"/>
      <c r="AG29" s="834"/>
      <c r="AH29" s="834"/>
      <c r="AI29" s="834"/>
      <c r="AJ29" s="835"/>
      <c r="AK29" s="762" t="str">
        <f t="shared" si="2"/>
        <v/>
      </c>
      <c r="AL29" s="763"/>
      <c r="AM29" s="764"/>
      <c r="AN29" s="765"/>
      <c r="AO29" s="765"/>
      <c r="AP29" s="289" t="s">
        <v>145</v>
      </c>
      <c r="AQ29" s="765"/>
      <c r="AR29" s="765"/>
      <c r="AS29" s="766"/>
      <c r="AT29" s="767" t="str">
        <f t="shared" si="0"/>
        <v/>
      </c>
      <c r="AU29" s="768"/>
      <c r="AV29" s="769"/>
      <c r="AW29" s="770"/>
      <c r="AX29" s="771"/>
      <c r="AY29" s="772"/>
      <c r="AZ29" s="759" t="str">
        <f t="shared" si="1"/>
        <v/>
      </c>
      <c r="BA29" s="760"/>
      <c r="BB29" s="760"/>
      <c r="BC29" s="761"/>
    </row>
    <row r="30" spans="1:55" s="38" customFormat="1" ht="30" customHeight="1" thickBot="1">
      <c r="A30" s="960"/>
      <c r="B30" s="961"/>
      <c r="C30" s="961"/>
      <c r="D30" s="962"/>
      <c r="E30" s="782"/>
      <c r="F30" s="783"/>
      <c r="G30" s="783"/>
      <c r="H30" s="783"/>
      <c r="I30" s="784"/>
      <c r="J30" s="833"/>
      <c r="K30" s="834"/>
      <c r="L30" s="834"/>
      <c r="M30" s="834"/>
      <c r="N30" s="834"/>
      <c r="O30" s="834"/>
      <c r="P30" s="834"/>
      <c r="Q30" s="834"/>
      <c r="R30" s="835"/>
      <c r="S30" s="833"/>
      <c r="T30" s="834"/>
      <c r="U30" s="834"/>
      <c r="V30" s="834"/>
      <c r="W30" s="834"/>
      <c r="X30" s="834"/>
      <c r="Y30" s="834"/>
      <c r="Z30" s="834"/>
      <c r="AA30" s="834"/>
      <c r="AB30" s="834"/>
      <c r="AC30" s="834"/>
      <c r="AD30" s="834"/>
      <c r="AE30" s="834"/>
      <c r="AF30" s="834"/>
      <c r="AG30" s="834"/>
      <c r="AH30" s="834"/>
      <c r="AI30" s="834"/>
      <c r="AJ30" s="835"/>
      <c r="AK30" s="762" t="str">
        <f t="shared" si="2"/>
        <v/>
      </c>
      <c r="AL30" s="763"/>
      <c r="AM30" s="764"/>
      <c r="AN30" s="765"/>
      <c r="AO30" s="765"/>
      <c r="AP30" s="289" t="s">
        <v>145</v>
      </c>
      <c r="AQ30" s="765"/>
      <c r="AR30" s="765"/>
      <c r="AS30" s="766"/>
      <c r="AT30" s="767" t="str">
        <f t="shared" si="0"/>
        <v/>
      </c>
      <c r="AU30" s="768"/>
      <c r="AV30" s="769"/>
      <c r="AW30" s="770"/>
      <c r="AX30" s="771"/>
      <c r="AY30" s="772"/>
      <c r="AZ30" s="759" t="str">
        <f t="shared" si="1"/>
        <v/>
      </c>
      <c r="BA30" s="760"/>
      <c r="BB30" s="760"/>
      <c r="BC30" s="761"/>
    </row>
    <row r="31" spans="1:55" ht="30" customHeight="1" thickTop="1" thickBot="1">
      <c r="A31" s="773" t="s">
        <v>21</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5"/>
      <c r="AW31" s="879">
        <f>SUM(AW16:AY30)</f>
        <v>0</v>
      </c>
      <c r="AX31" s="880"/>
      <c r="AY31" s="881"/>
      <c r="AZ31" s="756">
        <f>SUM(AZ16:BC30)</f>
        <v>0</v>
      </c>
      <c r="BA31" s="757"/>
      <c r="BB31" s="757"/>
      <c r="BC31" s="758"/>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84" t="s">
        <v>86</v>
      </c>
      <c r="B35" s="985"/>
      <c r="C35" s="985"/>
      <c r="D35" s="985"/>
      <c r="E35" s="982" t="s">
        <v>213</v>
      </c>
      <c r="F35" s="982"/>
      <c r="G35" s="982"/>
      <c r="H35" s="982"/>
      <c r="I35" s="982"/>
      <c r="J35" s="982"/>
      <c r="K35" s="982"/>
      <c r="L35" s="982"/>
      <c r="M35" s="982"/>
      <c r="N35" s="983"/>
      <c r="O35" s="206"/>
      <c r="P35" s="132"/>
      <c r="Q35" s="981" t="str">
        <f>IF(COUNTIF(AK41:AL55,"err")&gt;0,"グレードと一致しない型番があります。登録番号を確認して下さい。","")</f>
        <v/>
      </c>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c r="AY35" s="981"/>
      <c r="AZ35" s="981"/>
      <c r="BA35" s="981"/>
      <c r="BB35" s="981"/>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02" t="s">
        <v>280</v>
      </c>
      <c r="B37" s="803"/>
      <c r="C37" s="803"/>
      <c r="D37" s="803"/>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4"/>
      <c r="AM37" s="813" t="s">
        <v>4</v>
      </c>
      <c r="AN37" s="814"/>
      <c r="AO37" s="814"/>
      <c r="AP37" s="814"/>
      <c r="AQ37" s="814"/>
      <c r="AR37" s="814"/>
      <c r="AS37" s="815"/>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924" t="s">
        <v>85</v>
      </c>
      <c r="B39" s="925"/>
      <c r="C39" s="925"/>
      <c r="D39" s="929"/>
      <c r="E39" s="800" t="s">
        <v>274</v>
      </c>
      <c r="F39" s="796"/>
      <c r="G39" s="796"/>
      <c r="H39" s="796"/>
      <c r="I39" s="797"/>
      <c r="J39" s="800" t="s">
        <v>10</v>
      </c>
      <c r="K39" s="796"/>
      <c r="L39" s="796"/>
      <c r="M39" s="796"/>
      <c r="N39" s="796"/>
      <c r="O39" s="796"/>
      <c r="P39" s="796"/>
      <c r="Q39" s="796"/>
      <c r="R39" s="797"/>
      <c r="S39" s="800" t="s">
        <v>143</v>
      </c>
      <c r="T39" s="796"/>
      <c r="U39" s="796"/>
      <c r="V39" s="796"/>
      <c r="W39" s="796"/>
      <c r="X39" s="796"/>
      <c r="Y39" s="796"/>
      <c r="Z39" s="796"/>
      <c r="AA39" s="796"/>
      <c r="AB39" s="796"/>
      <c r="AC39" s="796"/>
      <c r="AD39" s="796"/>
      <c r="AE39" s="796"/>
      <c r="AF39" s="796"/>
      <c r="AG39" s="796"/>
      <c r="AH39" s="796"/>
      <c r="AI39" s="796"/>
      <c r="AJ39" s="797"/>
      <c r="AK39" s="816" t="s">
        <v>144</v>
      </c>
      <c r="AL39" s="817"/>
      <c r="AM39" s="820" t="s">
        <v>32</v>
      </c>
      <c r="AN39" s="821"/>
      <c r="AO39" s="821"/>
      <c r="AP39" s="821"/>
      <c r="AQ39" s="821"/>
      <c r="AR39" s="821"/>
      <c r="AS39" s="822"/>
      <c r="AT39" s="882" t="s">
        <v>30</v>
      </c>
      <c r="AU39" s="883"/>
      <c r="AV39" s="884"/>
      <c r="AW39" s="800" t="s">
        <v>101</v>
      </c>
      <c r="AX39" s="796"/>
      <c r="AY39" s="797"/>
      <c r="AZ39" s="894" t="s">
        <v>31</v>
      </c>
      <c r="BA39" s="895"/>
      <c r="BB39" s="895"/>
      <c r="BC39" s="896"/>
    </row>
    <row r="40" spans="1:55" ht="28.5" customHeight="1" thickBot="1">
      <c r="A40" s="926"/>
      <c r="B40" s="927"/>
      <c r="C40" s="927"/>
      <c r="D40" s="931"/>
      <c r="E40" s="801"/>
      <c r="F40" s="798"/>
      <c r="G40" s="798"/>
      <c r="H40" s="798"/>
      <c r="I40" s="799"/>
      <c r="J40" s="801"/>
      <c r="K40" s="798"/>
      <c r="L40" s="798"/>
      <c r="M40" s="798"/>
      <c r="N40" s="798"/>
      <c r="O40" s="798"/>
      <c r="P40" s="798"/>
      <c r="Q40" s="798"/>
      <c r="R40" s="799"/>
      <c r="S40" s="801"/>
      <c r="T40" s="798"/>
      <c r="U40" s="798"/>
      <c r="V40" s="798"/>
      <c r="W40" s="798"/>
      <c r="X40" s="798"/>
      <c r="Y40" s="798"/>
      <c r="Z40" s="798"/>
      <c r="AA40" s="798"/>
      <c r="AB40" s="798"/>
      <c r="AC40" s="798"/>
      <c r="AD40" s="798"/>
      <c r="AE40" s="798"/>
      <c r="AF40" s="798"/>
      <c r="AG40" s="798"/>
      <c r="AH40" s="798"/>
      <c r="AI40" s="798"/>
      <c r="AJ40" s="799"/>
      <c r="AK40" s="818"/>
      <c r="AL40" s="819"/>
      <c r="AM40" s="823" t="s">
        <v>17</v>
      </c>
      <c r="AN40" s="824"/>
      <c r="AO40" s="824"/>
      <c r="AP40" s="308" t="s">
        <v>145</v>
      </c>
      <c r="AQ40" s="824" t="s">
        <v>19</v>
      </c>
      <c r="AR40" s="824"/>
      <c r="AS40" s="917"/>
      <c r="AT40" s="885"/>
      <c r="AU40" s="886"/>
      <c r="AV40" s="887"/>
      <c r="AW40" s="801"/>
      <c r="AX40" s="798"/>
      <c r="AY40" s="799"/>
      <c r="AZ40" s="897"/>
      <c r="BA40" s="898"/>
      <c r="BB40" s="898"/>
      <c r="BC40" s="899"/>
    </row>
    <row r="41" spans="1:55" s="38" customFormat="1" ht="30" customHeight="1" thickTop="1">
      <c r="A41" s="810"/>
      <c r="B41" s="811"/>
      <c r="C41" s="811"/>
      <c r="D41" s="812"/>
      <c r="E41" s="914"/>
      <c r="F41" s="915"/>
      <c r="G41" s="915"/>
      <c r="H41" s="915"/>
      <c r="I41" s="916"/>
      <c r="J41" s="805"/>
      <c r="K41" s="806"/>
      <c r="L41" s="806"/>
      <c r="M41" s="806"/>
      <c r="N41" s="806"/>
      <c r="O41" s="806"/>
      <c r="P41" s="806"/>
      <c r="Q41" s="806"/>
      <c r="R41" s="807"/>
      <c r="S41" s="805"/>
      <c r="T41" s="806"/>
      <c r="U41" s="806"/>
      <c r="V41" s="806"/>
      <c r="W41" s="806"/>
      <c r="X41" s="806"/>
      <c r="Y41" s="806"/>
      <c r="Z41" s="806"/>
      <c r="AA41" s="806"/>
      <c r="AB41" s="806"/>
      <c r="AC41" s="806"/>
      <c r="AD41" s="806"/>
      <c r="AE41" s="806"/>
      <c r="AF41" s="806"/>
      <c r="AG41" s="806"/>
      <c r="AH41" s="806"/>
      <c r="AI41" s="806"/>
      <c r="AJ41" s="807"/>
      <c r="AK41" s="825" t="str">
        <f>IF(E41="","",IF(AND(LEFT(E41,1)&amp;RIGHT(E41,1)&lt;&gt;"W6"),"err",LEFT(E41,1)&amp;RIGHT(E41,1)))</f>
        <v/>
      </c>
      <c r="AL41" s="826"/>
      <c r="AM41" s="827"/>
      <c r="AN41" s="828"/>
      <c r="AO41" s="828"/>
      <c r="AP41" s="288" t="s">
        <v>145</v>
      </c>
      <c r="AQ41" s="828"/>
      <c r="AR41" s="828"/>
      <c r="AS41" s="829"/>
      <c r="AT41" s="903" t="str">
        <f t="shared" ref="AT41:AT55" si="3">IF(AND(AM41&lt;&gt;"",AQ41&lt;&gt;""),ROUNDDOWN(AM41*AQ41/1000000,2),"")</f>
        <v/>
      </c>
      <c r="AU41" s="904"/>
      <c r="AV41" s="905"/>
      <c r="AW41" s="906"/>
      <c r="AX41" s="907"/>
      <c r="AY41" s="908"/>
      <c r="AZ41" s="900" t="str">
        <f t="shared" ref="AZ41:AZ55" si="4">IF(AT41&lt;&gt;"",AW41*AT41,"")</f>
        <v/>
      </c>
      <c r="BA41" s="901"/>
      <c r="BB41" s="901"/>
      <c r="BC41" s="902"/>
    </row>
    <row r="42" spans="1:55" s="38" customFormat="1" ht="30" customHeight="1">
      <c r="A42" s="960"/>
      <c r="B42" s="961"/>
      <c r="C42" s="961"/>
      <c r="D42" s="962"/>
      <c r="E42" s="782"/>
      <c r="F42" s="783"/>
      <c r="G42" s="783"/>
      <c r="H42" s="783"/>
      <c r="I42" s="784"/>
      <c r="J42" s="776"/>
      <c r="K42" s="777"/>
      <c r="L42" s="777"/>
      <c r="M42" s="777"/>
      <c r="N42" s="777"/>
      <c r="O42" s="777"/>
      <c r="P42" s="777"/>
      <c r="Q42" s="777"/>
      <c r="R42" s="778"/>
      <c r="S42" s="776"/>
      <c r="T42" s="777"/>
      <c r="U42" s="777"/>
      <c r="V42" s="777"/>
      <c r="W42" s="777"/>
      <c r="X42" s="777"/>
      <c r="Y42" s="777"/>
      <c r="Z42" s="777"/>
      <c r="AA42" s="777"/>
      <c r="AB42" s="777"/>
      <c r="AC42" s="777"/>
      <c r="AD42" s="777"/>
      <c r="AE42" s="777"/>
      <c r="AF42" s="777"/>
      <c r="AG42" s="777"/>
      <c r="AH42" s="777"/>
      <c r="AI42" s="777"/>
      <c r="AJ42" s="778"/>
      <c r="AK42" s="762" t="str">
        <f t="shared" ref="AK42:AK55" si="5">IF(E42="","",IF(AND(LEFT(E42,1)&amp;RIGHT(E42,1)&lt;&gt;"W6"),"err",LEFT(E42,1)&amp;RIGHT(E42,1)))</f>
        <v/>
      </c>
      <c r="AL42" s="763"/>
      <c r="AM42" s="764"/>
      <c r="AN42" s="765"/>
      <c r="AO42" s="765"/>
      <c r="AP42" s="289" t="s">
        <v>145</v>
      </c>
      <c r="AQ42" s="765"/>
      <c r="AR42" s="765"/>
      <c r="AS42" s="766"/>
      <c r="AT42" s="767" t="str">
        <f t="shared" si="3"/>
        <v/>
      </c>
      <c r="AU42" s="768"/>
      <c r="AV42" s="769"/>
      <c r="AW42" s="770"/>
      <c r="AX42" s="771"/>
      <c r="AY42" s="772"/>
      <c r="AZ42" s="759" t="str">
        <f t="shared" si="4"/>
        <v/>
      </c>
      <c r="BA42" s="760"/>
      <c r="BB42" s="760"/>
      <c r="BC42" s="761"/>
    </row>
    <row r="43" spans="1:55" s="38" customFormat="1" ht="30" customHeight="1">
      <c r="A43" s="960"/>
      <c r="B43" s="961"/>
      <c r="C43" s="961"/>
      <c r="D43" s="962"/>
      <c r="E43" s="782"/>
      <c r="F43" s="783"/>
      <c r="G43" s="783"/>
      <c r="H43" s="783"/>
      <c r="I43" s="784"/>
      <c r="J43" s="776"/>
      <c r="K43" s="777"/>
      <c r="L43" s="777"/>
      <c r="M43" s="777"/>
      <c r="N43" s="777"/>
      <c r="O43" s="777"/>
      <c r="P43" s="777"/>
      <c r="Q43" s="777"/>
      <c r="R43" s="778"/>
      <c r="S43" s="776"/>
      <c r="T43" s="777"/>
      <c r="U43" s="777"/>
      <c r="V43" s="777"/>
      <c r="W43" s="777"/>
      <c r="X43" s="777"/>
      <c r="Y43" s="777"/>
      <c r="Z43" s="777"/>
      <c r="AA43" s="777"/>
      <c r="AB43" s="777"/>
      <c r="AC43" s="777"/>
      <c r="AD43" s="777"/>
      <c r="AE43" s="777"/>
      <c r="AF43" s="777"/>
      <c r="AG43" s="777"/>
      <c r="AH43" s="777"/>
      <c r="AI43" s="777"/>
      <c r="AJ43" s="778"/>
      <c r="AK43" s="762" t="str">
        <f t="shared" si="5"/>
        <v/>
      </c>
      <c r="AL43" s="763"/>
      <c r="AM43" s="764"/>
      <c r="AN43" s="765"/>
      <c r="AO43" s="765"/>
      <c r="AP43" s="289" t="s">
        <v>145</v>
      </c>
      <c r="AQ43" s="765"/>
      <c r="AR43" s="765"/>
      <c r="AS43" s="766"/>
      <c r="AT43" s="767" t="str">
        <f t="shared" si="3"/>
        <v/>
      </c>
      <c r="AU43" s="768"/>
      <c r="AV43" s="769"/>
      <c r="AW43" s="770"/>
      <c r="AX43" s="771"/>
      <c r="AY43" s="772"/>
      <c r="AZ43" s="759" t="str">
        <f t="shared" si="4"/>
        <v/>
      </c>
      <c r="BA43" s="760"/>
      <c r="BB43" s="760"/>
      <c r="BC43" s="761"/>
    </row>
    <row r="44" spans="1:55" s="38" customFormat="1" ht="30" customHeight="1">
      <c r="A44" s="960"/>
      <c r="B44" s="961"/>
      <c r="C44" s="961"/>
      <c r="D44" s="962"/>
      <c r="E44" s="782"/>
      <c r="F44" s="783"/>
      <c r="G44" s="783"/>
      <c r="H44" s="783"/>
      <c r="I44" s="784"/>
      <c r="J44" s="776"/>
      <c r="K44" s="777"/>
      <c r="L44" s="777"/>
      <c r="M44" s="777"/>
      <c r="N44" s="777"/>
      <c r="O44" s="777"/>
      <c r="P44" s="777"/>
      <c r="Q44" s="777"/>
      <c r="R44" s="778"/>
      <c r="S44" s="776"/>
      <c r="T44" s="777"/>
      <c r="U44" s="777"/>
      <c r="V44" s="777"/>
      <c r="W44" s="777"/>
      <c r="X44" s="777"/>
      <c r="Y44" s="777"/>
      <c r="Z44" s="777"/>
      <c r="AA44" s="777"/>
      <c r="AB44" s="777"/>
      <c r="AC44" s="777"/>
      <c r="AD44" s="777"/>
      <c r="AE44" s="777"/>
      <c r="AF44" s="777"/>
      <c r="AG44" s="777"/>
      <c r="AH44" s="777"/>
      <c r="AI44" s="777"/>
      <c r="AJ44" s="778"/>
      <c r="AK44" s="762" t="str">
        <f t="shared" si="5"/>
        <v/>
      </c>
      <c r="AL44" s="763"/>
      <c r="AM44" s="764"/>
      <c r="AN44" s="765"/>
      <c r="AO44" s="765"/>
      <c r="AP44" s="289" t="s">
        <v>145</v>
      </c>
      <c r="AQ44" s="765"/>
      <c r="AR44" s="765"/>
      <c r="AS44" s="766"/>
      <c r="AT44" s="767" t="str">
        <f t="shared" si="3"/>
        <v/>
      </c>
      <c r="AU44" s="768"/>
      <c r="AV44" s="769"/>
      <c r="AW44" s="770"/>
      <c r="AX44" s="771"/>
      <c r="AY44" s="772"/>
      <c r="AZ44" s="759" t="str">
        <f t="shared" si="4"/>
        <v/>
      </c>
      <c r="BA44" s="760"/>
      <c r="BB44" s="760"/>
      <c r="BC44" s="761"/>
    </row>
    <row r="45" spans="1:55" s="38" customFormat="1" ht="30" customHeight="1">
      <c r="A45" s="960"/>
      <c r="B45" s="961"/>
      <c r="C45" s="961"/>
      <c r="D45" s="962"/>
      <c r="E45" s="782"/>
      <c r="F45" s="783"/>
      <c r="G45" s="783"/>
      <c r="H45" s="783"/>
      <c r="I45" s="784"/>
      <c r="J45" s="776"/>
      <c r="K45" s="777"/>
      <c r="L45" s="777"/>
      <c r="M45" s="777"/>
      <c r="N45" s="777"/>
      <c r="O45" s="777"/>
      <c r="P45" s="777"/>
      <c r="Q45" s="777"/>
      <c r="R45" s="778"/>
      <c r="S45" s="776"/>
      <c r="T45" s="777"/>
      <c r="U45" s="777"/>
      <c r="V45" s="777"/>
      <c r="W45" s="777"/>
      <c r="X45" s="777"/>
      <c r="Y45" s="777"/>
      <c r="Z45" s="777"/>
      <c r="AA45" s="777"/>
      <c r="AB45" s="777"/>
      <c r="AC45" s="777"/>
      <c r="AD45" s="777"/>
      <c r="AE45" s="777"/>
      <c r="AF45" s="777"/>
      <c r="AG45" s="777"/>
      <c r="AH45" s="777"/>
      <c r="AI45" s="777"/>
      <c r="AJ45" s="778"/>
      <c r="AK45" s="762" t="str">
        <f t="shared" si="5"/>
        <v/>
      </c>
      <c r="AL45" s="763"/>
      <c r="AM45" s="764"/>
      <c r="AN45" s="765"/>
      <c r="AO45" s="765"/>
      <c r="AP45" s="289" t="s">
        <v>145</v>
      </c>
      <c r="AQ45" s="765"/>
      <c r="AR45" s="765"/>
      <c r="AS45" s="766"/>
      <c r="AT45" s="767" t="str">
        <f t="shared" si="3"/>
        <v/>
      </c>
      <c r="AU45" s="768"/>
      <c r="AV45" s="769"/>
      <c r="AW45" s="770"/>
      <c r="AX45" s="771"/>
      <c r="AY45" s="772"/>
      <c r="AZ45" s="891" t="str">
        <f t="shared" si="4"/>
        <v/>
      </c>
      <c r="BA45" s="892"/>
      <c r="BB45" s="892"/>
      <c r="BC45" s="893"/>
    </row>
    <row r="46" spans="1:55" s="38" customFormat="1" ht="30" customHeight="1">
      <c r="A46" s="960"/>
      <c r="B46" s="961"/>
      <c r="C46" s="961"/>
      <c r="D46" s="962"/>
      <c r="E46" s="782"/>
      <c r="F46" s="783"/>
      <c r="G46" s="783"/>
      <c r="H46" s="783"/>
      <c r="I46" s="784"/>
      <c r="J46" s="776"/>
      <c r="K46" s="777"/>
      <c r="L46" s="777"/>
      <c r="M46" s="777"/>
      <c r="N46" s="777"/>
      <c r="O46" s="777"/>
      <c r="P46" s="777"/>
      <c r="Q46" s="777"/>
      <c r="R46" s="778"/>
      <c r="S46" s="776"/>
      <c r="T46" s="777"/>
      <c r="U46" s="777"/>
      <c r="V46" s="777"/>
      <c r="W46" s="777"/>
      <c r="X46" s="777"/>
      <c r="Y46" s="777"/>
      <c r="Z46" s="777"/>
      <c r="AA46" s="777"/>
      <c r="AB46" s="777"/>
      <c r="AC46" s="777"/>
      <c r="AD46" s="777"/>
      <c r="AE46" s="777"/>
      <c r="AF46" s="777"/>
      <c r="AG46" s="777"/>
      <c r="AH46" s="777"/>
      <c r="AI46" s="777"/>
      <c r="AJ46" s="778"/>
      <c r="AK46" s="762" t="str">
        <f t="shared" si="5"/>
        <v/>
      </c>
      <c r="AL46" s="763"/>
      <c r="AM46" s="764"/>
      <c r="AN46" s="765"/>
      <c r="AO46" s="765"/>
      <c r="AP46" s="289" t="s">
        <v>145</v>
      </c>
      <c r="AQ46" s="765"/>
      <c r="AR46" s="765"/>
      <c r="AS46" s="766"/>
      <c r="AT46" s="767" t="str">
        <f t="shared" si="3"/>
        <v/>
      </c>
      <c r="AU46" s="768"/>
      <c r="AV46" s="769"/>
      <c r="AW46" s="770"/>
      <c r="AX46" s="771"/>
      <c r="AY46" s="772"/>
      <c r="AZ46" s="891" t="str">
        <f t="shared" si="4"/>
        <v/>
      </c>
      <c r="BA46" s="892"/>
      <c r="BB46" s="892"/>
      <c r="BC46" s="893"/>
    </row>
    <row r="47" spans="1:55" s="38" customFormat="1" ht="30" customHeight="1">
      <c r="A47" s="960"/>
      <c r="B47" s="961"/>
      <c r="C47" s="961"/>
      <c r="D47" s="962"/>
      <c r="E47" s="782"/>
      <c r="F47" s="783"/>
      <c r="G47" s="783"/>
      <c r="H47" s="783"/>
      <c r="I47" s="784"/>
      <c r="J47" s="776"/>
      <c r="K47" s="777"/>
      <c r="L47" s="777"/>
      <c r="M47" s="777"/>
      <c r="N47" s="777"/>
      <c r="O47" s="777"/>
      <c r="P47" s="777"/>
      <c r="Q47" s="777"/>
      <c r="R47" s="778"/>
      <c r="S47" s="776"/>
      <c r="T47" s="777"/>
      <c r="U47" s="777"/>
      <c r="V47" s="777"/>
      <c r="W47" s="777"/>
      <c r="X47" s="777"/>
      <c r="Y47" s="777"/>
      <c r="Z47" s="777"/>
      <c r="AA47" s="777"/>
      <c r="AB47" s="777"/>
      <c r="AC47" s="777"/>
      <c r="AD47" s="777"/>
      <c r="AE47" s="777"/>
      <c r="AF47" s="777"/>
      <c r="AG47" s="777"/>
      <c r="AH47" s="777"/>
      <c r="AI47" s="777"/>
      <c r="AJ47" s="778"/>
      <c r="AK47" s="762" t="str">
        <f t="shared" si="5"/>
        <v/>
      </c>
      <c r="AL47" s="763"/>
      <c r="AM47" s="764"/>
      <c r="AN47" s="765"/>
      <c r="AO47" s="765"/>
      <c r="AP47" s="289" t="s">
        <v>145</v>
      </c>
      <c r="AQ47" s="765"/>
      <c r="AR47" s="765"/>
      <c r="AS47" s="766"/>
      <c r="AT47" s="767" t="str">
        <f t="shared" si="3"/>
        <v/>
      </c>
      <c r="AU47" s="768"/>
      <c r="AV47" s="769"/>
      <c r="AW47" s="770"/>
      <c r="AX47" s="771"/>
      <c r="AY47" s="772"/>
      <c r="AZ47" s="891" t="str">
        <f t="shared" si="4"/>
        <v/>
      </c>
      <c r="BA47" s="892"/>
      <c r="BB47" s="892"/>
      <c r="BC47" s="893"/>
    </row>
    <row r="48" spans="1:55" s="38" customFormat="1" ht="30" customHeight="1">
      <c r="A48" s="960"/>
      <c r="B48" s="961"/>
      <c r="C48" s="961"/>
      <c r="D48" s="962"/>
      <c r="E48" s="782"/>
      <c r="F48" s="783"/>
      <c r="G48" s="783"/>
      <c r="H48" s="783"/>
      <c r="I48" s="784"/>
      <c r="J48" s="776"/>
      <c r="K48" s="777"/>
      <c r="L48" s="777"/>
      <c r="M48" s="777"/>
      <c r="N48" s="777"/>
      <c r="O48" s="777"/>
      <c r="P48" s="777"/>
      <c r="Q48" s="777"/>
      <c r="R48" s="778"/>
      <c r="S48" s="776"/>
      <c r="T48" s="777"/>
      <c r="U48" s="777"/>
      <c r="V48" s="777"/>
      <c r="W48" s="777"/>
      <c r="X48" s="777"/>
      <c r="Y48" s="777"/>
      <c r="Z48" s="777"/>
      <c r="AA48" s="777"/>
      <c r="AB48" s="777"/>
      <c r="AC48" s="777"/>
      <c r="AD48" s="777"/>
      <c r="AE48" s="777"/>
      <c r="AF48" s="777"/>
      <c r="AG48" s="777"/>
      <c r="AH48" s="777"/>
      <c r="AI48" s="777"/>
      <c r="AJ48" s="778"/>
      <c r="AK48" s="762" t="str">
        <f t="shared" si="5"/>
        <v/>
      </c>
      <c r="AL48" s="763"/>
      <c r="AM48" s="764"/>
      <c r="AN48" s="765"/>
      <c r="AO48" s="765"/>
      <c r="AP48" s="289" t="s">
        <v>145</v>
      </c>
      <c r="AQ48" s="765"/>
      <c r="AR48" s="765"/>
      <c r="AS48" s="766"/>
      <c r="AT48" s="767" t="str">
        <f t="shared" si="3"/>
        <v/>
      </c>
      <c r="AU48" s="768"/>
      <c r="AV48" s="769"/>
      <c r="AW48" s="770"/>
      <c r="AX48" s="771"/>
      <c r="AY48" s="772"/>
      <c r="AZ48" s="891" t="str">
        <f t="shared" si="4"/>
        <v/>
      </c>
      <c r="BA48" s="892"/>
      <c r="BB48" s="892"/>
      <c r="BC48" s="893"/>
    </row>
    <row r="49" spans="1:55" s="38" customFormat="1" ht="30" customHeight="1">
      <c r="A49" s="960"/>
      <c r="B49" s="961"/>
      <c r="C49" s="961"/>
      <c r="D49" s="962"/>
      <c r="E49" s="782"/>
      <c r="F49" s="783"/>
      <c r="G49" s="783"/>
      <c r="H49" s="783"/>
      <c r="I49" s="784"/>
      <c r="J49" s="776"/>
      <c r="K49" s="777"/>
      <c r="L49" s="777"/>
      <c r="M49" s="777"/>
      <c r="N49" s="777"/>
      <c r="O49" s="777"/>
      <c r="P49" s="777"/>
      <c r="Q49" s="777"/>
      <c r="R49" s="778"/>
      <c r="S49" s="776"/>
      <c r="T49" s="777"/>
      <c r="U49" s="777"/>
      <c r="V49" s="777"/>
      <c r="W49" s="777"/>
      <c r="X49" s="777"/>
      <c r="Y49" s="777"/>
      <c r="Z49" s="777"/>
      <c r="AA49" s="777"/>
      <c r="AB49" s="777"/>
      <c r="AC49" s="777"/>
      <c r="AD49" s="777"/>
      <c r="AE49" s="777"/>
      <c r="AF49" s="777"/>
      <c r="AG49" s="777"/>
      <c r="AH49" s="777"/>
      <c r="AI49" s="777"/>
      <c r="AJ49" s="778"/>
      <c r="AK49" s="762" t="str">
        <f t="shared" si="5"/>
        <v/>
      </c>
      <c r="AL49" s="763"/>
      <c r="AM49" s="764"/>
      <c r="AN49" s="765"/>
      <c r="AO49" s="765"/>
      <c r="AP49" s="289" t="s">
        <v>145</v>
      </c>
      <c r="AQ49" s="765"/>
      <c r="AR49" s="765"/>
      <c r="AS49" s="766"/>
      <c r="AT49" s="767" t="str">
        <f t="shared" si="3"/>
        <v/>
      </c>
      <c r="AU49" s="768"/>
      <c r="AV49" s="769"/>
      <c r="AW49" s="770"/>
      <c r="AX49" s="771"/>
      <c r="AY49" s="772"/>
      <c r="AZ49" s="759" t="str">
        <f t="shared" si="4"/>
        <v/>
      </c>
      <c r="BA49" s="760"/>
      <c r="BB49" s="760"/>
      <c r="BC49" s="761"/>
    </row>
    <row r="50" spans="1:55" s="38" customFormat="1" ht="30" customHeight="1">
      <c r="A50" s="960"/>
      <c r="B50" s="961"/>
      <c r="C50" s="961"/>
      <c r="D50" s="962"/>
      <c r="E50" s="782"/>
      <c r="F50" s="783"/>
      <c r="G50" s="783"/>
      <c r="H50" s="783"/>
      <c r="I50" s="784"/>
      <c r="J50" s="776"/>
      <c r="K50" s="777"/>
      <c r="L50" s="777"/>
      <c r="M50" s="777"/>
      <c r="N50" s="777"/>
      <c r="O50" s="777"/>
      <c r="P50" s="777"/>
      <c r="Q50" s="777"/>
      <c r="R50" s="778"/>
      <c r="S50" s="776"/>
      <c r="T50" s="777"/>
      <c r="U50" s="777"/>
      <c r="V50" s="777"/>
      <c r="W50" s="777"/>
      <c r="X50" s="777"/>
      <c r="Y50" s="777"/>
      <c r="Z50" s="777"/>
      <c r="AA50" s="777"/>
      <c r="AB50" s="777"/>
      <c r="AC50" s="777"/>
      <c r="AD50" s="777"/>
      <c r="AE50" s="777"/>
      <c r="AF50" s="777"/>
      <c r="AG50" s="777"/>
      <c r="AH50" s="777"/>
      <c r="AI50" s="777"/>
      <c r="AJ50" s="778"/>
      <c r="AK50" s="762" t="str">
        <f t="shared" si="5"/>
        <v/>
      </c>
      <c r="AL50" s="763"/>
      <c r="AM50" s="764"/>
      <c r="AN50" s="765"/>
      <c r="AO50" s="765"/>
      <c r="AP50" s="289" t="s">
        <v>145</v>
      </c>
      <c r="AQ50" s="765"/>
      <c r="AR50" s="765"/>
      <c r="AS50" s="766"/>
      <c r="AT50" s="767" t="str">
        <f t="shared" si="3"/>
        <v/>
      </c>
      <c r="AU50" s="768"/>
      <c r="AV50" s="769"/>
      <c r="AW50" s="770"/>
      <c r="AX50" s="771"/>
      <c r="AY50" s="772"/>
      <c r="AZ50" s="759" t="str">
        <f t="shared" si="4"/>
        <v/>
      </c>
      <c r="BA50" s="760"/>
      <c r="BB50" s="760"/>
      <c r="BC50" s="761"/>
    </row>
    <row r="51" spans="1:55" s="38" customFormat="1" ht="30" customHeight="1">
      <c r="A51" s="960"/>
      <c r="B51" s="961"/>
      <c r="C51" s="961"/>
      <c r="D51" s="962"/>
      <c r="E51" s="782"/>
      <c r="F51" s="783"/>
      <c r="G51" s="783"/>
      <c r="H51" s="783"/>
      <c r="I51" s="784"/>
      <c r="J51" s="776"/>
      <c r="K51" s="777"/>
      <c r="L51" s="777"/>
      <c r="M51" s="777"/>
      <c r="N51" s="777"/>
      <c r="O51" s="777"/>
      <c r="P51" s="777"/>
      <c r="Q51" s="777"/>
      <c r="R51" s="778"/>
      <c r="S51" s="776"/>
      <c r="T51" s="777"/>
      <c r="U51" s="777"/>
      <c r="V51" s="777"/>
      <c r="W51" s="777"/>
      <c r="X51" s="777"/>
      <c r="Y51" s="777"/>
      <c r="Z51" s="777"/>
      <c r="AA51" s="777"/>
      <c r="AB51" s="777"/>
      <c r="AC51" s="777"/>
      <c r="AD51" s="777"/>
      <c r="AE51" s="777"/>
      <c r="AF51" s="777"/>
      <c r="AG51" s="777"/>
      <c r="AH51" s="777"/>
      <c r="AI51" s="777"/>
      <c r="AJ51" s="778"/>
      <c r="AK51" s="762" t="str">
        <f t="shared" si="5"/>
        <v/>
      </c>
      <c r="AL51" s="763"/>
      <c r="AM51" s="764"/>
      <c r="AN51" s="765"/>
      <c r="AO51" s="765"/>
      <c r="AP51" s="289" t="s">
        <v>145</v>
      </c>
      <c r="AQ51" s="765"/>
      <c r="AR51" s="765"/>
      <c r="AS51" s="766"/>
      <c r="AT51" s="767" t="str">
        <f t="shared" si="3"/>
        <v/>
      </c>
      <c r="AU51" s="768"/>
      <c r="AV51" s="769"/>
      <c r="AW51" s="770"/>
      <c r="AX51" s="771"/>
      <c r="AY51" s="772"/>
      <c r="AZ51" s="759" t="str">
        <f t="shared" si="4"/>
        <v/>
      </c>
      <c r="BA51" s="760"/>
      <c r="BB51" s="760"/>
      <c r="BC51" s="761"/>
    </row>
    <row r="52" spans="1:55" s="38" customFormat="1" ht="30" customHeight="1">
      <c r="A52" s="960"/>
      <c r="B52" s="961"/>
      <c r="C52" s="961"/>
      <c r="D52" s="962"/>
      <c r="E52" s="782"/>
      <c r="F52" s="783"/>
      <c r="G52" s="783"/>
      <c r="H52" s="783"/>
      <c r="I52" s="784"/>
      <c r="J52" s="776"/>
      <c r="K52" s="777"/>
      <c r="L52" s="777"/>
      <c r="M52" s="777"/>
      <c r="N52" s="777"/>
      <c r="O52" s="777"/>
      <c r="P52" s="777"/>
      <c r="Q52" s="777"/>
      <c r="R52" s="778"/>
      <c r="S52" s="776"/>
      <c r="T52" s="777"/>
      <c r="U52" s="777"/>
      <c r="V52" s="777"/>
      <c r="W52" s="777"/>
      <c r="X52" s="777"/>
      <c r="Y52" s="777"/>
      <c r="Z52" s="777"/>
      <c r="AA52" s="777"/>
      <c r="AB52" s="777"/>
      <c r="AC52" s="777"/>
      <c r="AD52" s="777"/>
      <c r="AE52" s="777"/>
      <c r="AF52" s="777"/>
      <c r="AG52" s="777"/>
      <c r="AH52" s="777"/>
      <c r="AI52" s="777"/>
      <c r="AJ52" s="778"/>
      <c r="AK52" s="762" t="str">
        <f t="shared" si="5"/>
        <v/>
      </c>
      <c r="AL52" s="763"/>
      <c r="AM52" s="764"/>
      <c r="AN52" s="765"/>
      <c r="AO52" s="765"/>
      <c r="AP52" s="289" t="s">
        <v>145</v>
      </c>
      <c r="AQ52" s="765"/>
      <c r="AR52" s="765"/>
      <c r="AS52" s="766"/>
      <c r="AT52" s="767" t="str">
        <f t="shared" si="3"/>
        <v/>
      </c>
      <c r="AU52" s="768"/>
      <c r="AV52" s="769"/>
      <c r="AW52" s="770"/>
      <c r="AX52" s="771"/>
      <c r="AY52" s="772"/>
      <c r="AZ52" s="759" t="str">
        <f t="shared" si="4"/>
        <v/>
      </c>
      <c r="BA52" s="760"/>
      <c r="BB52" s="760"/>
      <c r="BC52" s="761"/>
    </row>
    <row r="53" spans="1:55" s="38" customFormat="1" ht="30" customHeight="1">
      <c r="A53" s="960"/>
      <c r="B53" s="961"/>
      <c r="C53" s="961"/>
      <c r="D53" s="962"/>
      <c r="E53" s="782"/>
      <c r="F53" s="783"/>
      <c r="G53" s="783"/>
      <c r="H53" s="783"/>
      <c r="I53" s="784"/>
      <c r="J53" s="776"/>
      <c r="K53" s="777"/>
      <c r="L53" s="777"/>
      <c r="M53" s="777"/>
      <c r="N53" s="777"/>
      <c r="O53" s="777"/>
      <c r="P53" s="777"/>
      <c r="Q53" s="777"/>
      <c r="R53" s="778"/>
      <c r="S53" s="776"/>
      <c r="T53" s="777"/>
      <c r="U53" s="777"/>
      <c r="V53" s="777"/>
      <c r="W53" s="777"/>
      <c r="X53" s="777"/>
      <c r="Y53" s="777"/>
      <c r="Z53" s="777"/>
      <c r="AA53" s="777"/>
      <c r="AB53" s="777"/>
      <c r="AC53" s="777"/>
      <c r="AD53" s="777"/>
      <c r="AE53" s="777"/>
      <c r="AF53" s="777"/>
      <c r="AG53" s="777"/>
      <c r="AH53" s="777"/>
      <c r="AI53" s="777"/>
      <c r="AJ53" s="778"/>
      <c r="AK53" s="762" t="str">
        <f t="shared" si="5"/>
        <v/>
      </c>
      <c r="AL53" s="763"/>
      <c r="AM53" s="764"/>
      <c r="AN53" s="765"/>
      <c r="AO53" s="765"/>
      <c r="AP53" s="289" t="s">
        <v>145</v>
      </c>
      <c r="AQ53" s="765"/>
      <c r="AR53" s="765"/>
      <c r="AS53" s="766"/>
      <c r="AT53" s="767" t="str">
        <f t="shared" si="3"/>
        <v/>
      </c>
      <c r="AU53" s="768"/>
      <c r="AV53" s="769"/>
      <c r="AW53" s="770"/>
      <c r="AX53" s="771"/>
      <c r="AY53" s="772"/>
      <c r="AZ53" s="759" t="str">
        <f t="shared" si="4"/>
        <v/>
      </c>
      <c r="BA53" s="760"/>
      <c r="BB53" s="760"/>
      <c r="BC53" s="761"/>
    </row>
    <row r="54" spans="1:55" s="38" customFormat="1" ht="30" customHeight="1">
      <c r="A54" s="960"/>
      <c r="B54" s="961"/>
      <c r="C54" s="961"/>
      <c r="D54" s="962"/>
      <c r="E54" s="782"/>
      <c r="F54" s="783"/>
      <c r="G54" s="783"/>
      <c r="H54" s="783"/>
      <c r="I54" s="784"/>
      <c r="J54" s="776"/>
      <c r="K54" s="777"/>
      <c r="L54" s="777"/>
      <c r="M54" s="777"/>
      <c r="N54" s="777"/>
      <c r="O54" s="777"/>
      <c r="P54" s="777"/>
      <c r="Q54" s="777"/>
      <c r="R54" s="778"/>
      <c r="S54" s="776"/>
      <c r="T54" s="777"/>
      <c r="U54" s="777"/>
      <c r="V54" s="777"/>
      <c r="W54" s="777"/>
      <c r="X54" s="777"/>
      <c r="Y54" s="777"/>
      <c r="Z54" s="777"/>
      <c r="AA54" s="777"/>
      <c r="AB54" s="777"/>
      <c r="AC54" s="777"/>
      <c r="AD54" s="777"/>
      <c r="AE54" s="777"/>
      <c r="AF54" s="777"/>
      <c r="AG54" s="777"/>
      <c r="AH54" s="777"/>
      <c r="AI54" s="777"/>
      <c r="AJ54" s="778"/>
      <c r="AK54" s="762" t="str">
        <f t="shared" si="5"/>
        <v/>
      </c>
      <c r="AL54" s="763"/>
      <c r="AM54" s="764"/>
      <c r="AN54" s="765"/>
      <c r="AO54" s="765"/>
      <c r="AP54" s="289" t="s">
        <v>145</v>
      </c>
      <c r="AQ54" s="765"/>
      <c r="AR54" s="765"/>
      <c r="AS54" s="766"/>
      <c r="AT54" s="767" t="str">
        <f t="shared" si="3"/>
        <v/>
      </c>
      <c r="AU54" s="768"/>
      <c r="AV54" s="769"/>
      <c r="AW54" s="770"/>
      <c r="AX54" s="771"/>
      <c r="AY54" s="772"/>
      <c r="AZ54" s="759" t="str">
        <f t="shared" si="4"/>
        <v/>
      </c>
      <c r="BA54" s="760"/>
      <c r="BB54" s="760"/>
      <c r="BC54" s="761"/>
    </row>
    <row r="55" spans="1:55" s="38" customFormat="1" ht="30" customHeight="1" thickBot="1">
      <c r="A55" s="960"/>
      <c r="B55" s="961"/>
      <c r="C55" s="961"/>
      <c r="D55" s="962"/>
      <c r="E55" s="782"/>
      <c r="F55" s="783"/>
      <c r="G55" s="783"/>
      <c r="H55" s="783"/>
      <c r="I55" s="784"/>
      <c r="J55" s="776"/>
      <c r="K55" s="777"/>
      <c r="L55" s="777"/>
      <c r="M55" s="777"/>
      <c r="N55" s="777"/>
      <c r="O55" s="777"/>
      <c r="P55" s="777"/>
      <c r="Q55" s="777"/>
      <c r="R55" s="778"/>
      <c r="S55" s="776"/>
      <c r="T55" s="777"/>
      <c r="U55" s="777"/>
      <c r="V55" s="777"/>
      <c r="W55" s="777"/>
      <c r="X55" s="777"/>
      <c r="Y55" s="777"/>
      <c r="Z55" s="777"/>
      <c r="AA55" s="777"/>
      <c r="AB55" s="777"/>
      <c r="AC55" s="777"/>
      <c r="AD55" s="777"/>
      <c r="AE55" s="777"/>
      <c r="AF55" s="777"/>
      <c r="AG55" s="777"/>
      <c r="AH55" s="777"/>
      <c r="AI55" s="777"/>
      <c r="AJ55" s="778"/>
      <c r="AK55" s="762" t="str">
        <f t="shared" si="5"/>
        <v/>
      </c>
      <c r="AL55" s="763"/>
      <c r="AM55" s="764"/>
      <c r="AN55" s="765"/>
      <c r="AO55" s="765"/>
      <c r="AP55" s="289" t="s">
        <v>145</v>
      </c>
      <c r="AQ55" s="765"/>
      <c r="AR55" s="765"/>
      <c r="AS55" s="766"/>
      <c r="AT55" s="767" t="str">
        <f t="shared" si="3"/>
        <v/>
      </c>
      <c r="AU55" s="768"/>
      <c r="AV55" s="769"/>
      <c r="AW55" s="770"/>
      <c r="AX55" s="771"/>
      <c r="AY55" s="772"/>
      <c r="AZ55" s="759" t="str">
        <f t="shared" si="4"/>
        <v/>
      </c>
      <c r="BA55" s="760"/>
      <c r="BB55" s="760"/>
      <c r="BC55" s="761"/>
    </row>
    <row r="56" spans="1:55" ht="30" customHeight="1" thickTop="1" thickBot="1">
      <c r="A56" s="773" t="s">
        <v>21</v>
      </c>
      <c r="B56" s="774"/>
      <c r="C56" s="774"/>
      <c r="D56" s="774"/>
      <c r="E56" s="774"/>
      <c r="F56" s="77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5"/>
      <c r="AW56" s="879">
        <f>SUM(AW41:AY55)</f>
        <v>0</v>
      </c>
      <c r="AX56" s="880"/>
      <c r="AY56" s="881"/>
      <c r="AZ56" s="756">
        <f>SUM(AZ41:BC55)</f>
        <v>0</v>
      </c>
      <c r="BA56" s="757"/>
      <c r="BB56" s="757"/>
      <c r="BC56" s="758"/>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122</v>
      </c>
      <c r="B59" s="54"/>
      <c r="C59" s="134"/>
      <c r="D59" s="134"/>
      <c r="E59" s="134"/>
      <c r="F59" s="134"/>
      <c r="G59" s="134"/>
      <c r="H59" s="134"/>
      <c r="I59" s="134"/>
      <c r="J59" s="134"/>
      <c r="K59" s="134"/>
      <c r="L59" s="134"/>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4"/>
      <c r="AQ59" s="134"/>
      <c r="AR59" s="134"/>
      <c r="AS59" s="134"/>
      <c r="AT59" s="134"/>
      <c r="AU59" s="134"/>
      <c r="AV59" s="45"/>
      <c r="AW59" s="135"/>
      <c r="AX59" s="135"/>
    </row>
    <row r="60" spans="1:55" s="25" customFormat="1" ht="52.5" customHeight="1" thickBot="1">
      <c r="A60" s="972" t="s">
        <v>86</v>
      </c>
      <c r="B60" s="973"/>
      <c r="C60" s="973"/>
      <c r="D60" s="974"/>
      <c r="E60" s="975" t="s">
        <v>58</v>
      </c>
      <c r="F60" s="973"/>
      <c r="G60" s="973"/>
      <c r="H60" s="973"/>
      <c r="I60" s="935" t="s">
        <v>93</v>
      </c>
      <c r="J60" s="936"/>
      <c r="K60" s="936"/>
      <c r="L60" s="936"/>
      <c r="M60" s="936"/>
      <c r="N60" s="936"/>
      <c r="O60" s="936"/>
      <c r="P60" s="976"/>
      <c r="Q60" s="977" t="s">
        <v>59</v>
      </c>
      <c r="R60" s="978"/>
      <c r="S60" s="979" t="s">
        <v>94</v>
      </c>
      <c r="T60" s="979"/>
      <c r="U60" s="979"/>
      <c r="V60" s="979"/>
      <c r="W60" s="979"/>
      <c r="X60" s="979"/>
      <c r="Y60" s="980"/>
      <c r="Z60" s="935" t="s">
        <v>123</v>
      </c>
      <c r="AA60" s="936"/>
      <c r="AB60" s="936"/>
      <c r="AC60" s="936"/>
      <c r="AD60" s="936"/>
      <c r="AE60" s="936"/>
      <c r="AF60" s="936"/>
      <c r="AG60" s="936"/>
      <c r="AH60" s="936"/>
      <c r="AI60" s="936"/>
      <c r="AJ60" s="936"/>
      <c r="AK60" s="936"/>
      <c r="AL60" s="936"/>
      <c r="AM60" s="936"/>
      <c r="AN60" s="937"/>
      <c r="AO60" s="935" t="s">
        <v>124</v>
      </c>
      <c r="AP60" s="936"/>
      <c r="AQ60" s="936"/>
      <c r="AR60" s="936"/>
      <c r="AS60" s="936"/>
      <c r="AT60" s="936"/>
      <c r="AU60" s="936"/>
      <c r="AV60" s="936"/>
      <c r="AW60" s="936"/>
      <c r="AX60" s="936"/>
      <c r="AY60" s="936"/>
      <c r="AZ60" s="936"/>
      <c r="BA60" s="936"/>
      <c r="BB60" s="936"/>
      <c r="BC60" s="938"/>
    </row>
    <row r="61" spans="1:55" s="25" customFormat="1" ht="41.25" customHeight="1" thickTop="1">
      <c r="A61" s="1002" t="s">
        <v>88</v>
      </c>
      <c r="B61" s="1003"/>
      <c r="C61" s="1003"/>
      <c r="D61" s="1003"/>
      <c r="E61" s="1004" t="s">
        <v>147</v>
      </c>
      <c r="F61" s="1004"/>
      <c r="G61" s="1004"/>
      <c r="H61" s="1004"/>
      <c r="I61" s="952" t="str">
        <f>IF($AZ$31=0,"",SUMIF($AK$16:$AL$30,$E61,$AZ$16:$BC$30))</f>
        <v/>
      </c>
      <c r="J61" s="953"/>
      <c r="K61" s="953"/>
      <c r="L61" s="953"/>
      <c r="M61" s="953"/>
      <c r="N61" s="953"/>
      <c r="O61" s="953"/>
      <c r="P61" s="194" t="s">
        <v>22</v>
      </c>
      <c r="Q61" s="954" t="s">
        <v>59</v>
      </c>
      <c r="R61" s="955"/>
      <c r="S61" s="959">
        <v>30000</v>
      </c>
      <c r="T61" s="959"/>
      <c r="U61" s="959"/>
      <c r="V61" s="959"/>
      <c r="W61" s="959"/>
      <c r="X61" s="959"/>
      <c r="Y61" s="140" t="s">
        <v>60</v>
      </c>
      <c r="Z61" s="939" t="str">
        <f>IF(I61="","",I61*S61)</f>
        <v/>
      </c>
      <c r="AA61" s="940"/>
      <c r="AB61" s="940"/>
      <c r="AC61" s="940"/>
      <c r="AD61" s="940"/>
      <c r="AE61" s="940"/>
      <c r="AF61" s="940"/>
      <c r="AG61" s="940"/>
      <c r="AH61" s="940"/>
      <c r="AI61" s="940"/>
      <c r="AJ61" s="940"/>
      <c r="AK61" s="940"/>
      <c r="AL61" s="940"/>
      <c r="AM61" s="940"/>
      <c r="AN61" s="146" t="s">
        <v>0</v>
      </c>
      <c r="AO61" s="871">
        <f>SUM(Z61:AM61)</f>
        <v>0</v>
      </c>
      <c r="AP61" s="986"/>
      <c r="AQ61" s="986"/>
      <c r="AR61" s="986"/>
      <c r="AS61" s="986"/>
      <c r="AT61" s="986"/>
      <c r="AU61" s="986"/>
      <c r="AV61" s="986"/>
      <c r="AW61" s="986"/>
      <c r="AX61" s="986"/>
      <c r="AY61" s="986"/>
      <c r="AZ61" s="986"/>
      <c r="BA61" s="986"/>
      <c r="BB61" s="986"/>
      <c r="BC61" s="203" t="s">
        <v>0</v>
      </c>
    </row>
    <row r="62" spans="1:55" s="25" customFormat="1" ht="41.25" customHeight="1" thickBot="1">
      <c r="A62" s="990" t="s">
        <v>87</v>
      </c>
      <c r="B62" s="991"/>
      <c r="C62" s="991"/>
      <c r="D62" s="992"/>
      <c r="E62" s="993" t="s">
        <v>148</v>
      </c>
      <c r="F62" s="994"/>
      <c r="G62" s="994"/>
      <c r="H62" s="995"/>
      <c r="I62" s="996" t="str">
        <f>IF($AZ$56=0,"",SUMIF($AK$41:$AL$55,$E62,$AZ$41:$BC$55))</f>
        <v/>
      </c>
      <c r="J62" s="997"/>
      <c r="K62" s="997"/>
      <c r="L62" s="997"/>
      <c r="M62" s="997"/>
      <c r="N62" s="997"/>
      <c r="O62" s="997"/>
      <c r="P62" s="207" t="s">
        <v>22</v>
      </c>
      <c r="Q62" s="988" t="s">
        <v>59</v>
      </c>
      <c r="R62" s="989"/>
      <c r="S62" s="987">
        <v>50000</v>
      </c>
      <c r="T62" s="987"/>
      <c r="U62" s="987"/>
      <c r="V62" s="987"/>
      <c r="W62" s="987"/>
      <c r="X62" s="987"/>
      <c r="Y62" s="208" t="s">
        <v>60</v>
      </c>
      <c r="Z62" s="998" t="str">
        <f>IF(I62="","",I62*S62)</f>
        <v/>
      </c>
      <c r="AA62" s="999"/>
      <c r="AB62" s="999"/>
      <c r="AC62" s="999"/>
      <c r="AD62" s="999"/>
      <c r="AE62" s="999"/>
      <c r="AF62" s="999"/>
      <c r="AG62" s="999"/>
      <c r="AH62" s="999"/>
      <c r="AI62" s="999"/>
      <c r="AJ62" s="999"/>
      <c r="AK62" s="999"/>
      <c r="AL62" s="999"/>
      <c r="AM62" s="999"/>
      <c r="AN62" s="208" t="s">
        <v>0</v>
      </c>
      <c r="AO62" s="1000" t="str">
        <f>Z62</f>
        <v/>
      </c>
      <c r="AP62" s="1001"/>
      <c r="AQ62" s="1001"/>
      <c r="AR62" s="1001"/>
      <c r="AS62" s="1001"/>
      <c r="AT62" s="1001"/>
      <c r="AU62" s="1001"/>
      <c r="AV62" s="1001"/>
      <c r="AW62" s="1001"/>
      <c r="AX62" s="1001"/>
      <c r="AY62" s="1001"/>
      <c r="AZ62" s="1001"/>
      <c r="BA62" s="1001"/>
      <c r="BB62" s="1001"/>
      <c r="BC62" s="209" t="s">
        <v>0</v>
      </c>
    </row>
    <row r="63" spans="1:55" s="25" customFormat="1" ht="41.25" customHeight="1" thickTop="1" thickBot="1">
      <c r="A63" s="839" t="s">
        <v>113</v>
      </c>
      <c r="B63" s="840"/>
      <c r="C63" s="840"/>
      <c r="D63" s="840"/>
      <c r="E63" s="840"/>
      <c r="F63" s="840"/>
      <c r="G63" s="840"/>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1">
        <f>SUM(AO61:BB62)</f>
        <v>0</v>
      </c>
      <c r="AP63" s="842"/>
      <c r="AQ63" s="842"/>
      <c r="AR63" s="842"/>
      <c r="AS63" s="842"/>
      <c r="AT63" s="842"/>
      <c r="AU63" s="842"/>
      <c r="AV63" s="842"/>
      <c r="AW63" s="842"/>
      <c r="AX63" s="842"/>
      <c r="AY63" s="842"/>
      <c r="AZ63" s="842"/>
      <c r="BA63" s="842"/>
      <c r="BB63" s="842"/>
      <c r="BC63" s="181"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39"/>
    </row>
    <row r="151" spans="1:1">
      <c r="A151" s="339">
        <f>SUM(AO63)</f>
        <v>0</v>
      </c>
    </row>
  </sheetData>
  <sheetProtection algorithmName="SHA-512" hashValue="6HQFBMKrlwt2O8tg5qiUM5L6S7oCFtXXRHp5QvtZA//py0Oe9+VPBt2IFPMQVZ2TKGAF+9iT8A69h4JUcRFjAw==" saltValue="yebF6/6ADCKx5t/l/5sb3g=="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8"/>
  <conditionalFormatting sqref="E16:I16">
    <cfRule type="expression" dxfId="64" priority="36" stopIfTrue="1">
      <formula>AND($AK16&lt;&gt;"",$AK16&lt;&gt;"W5")</formula>
    </cfRule>
  </conditionalFormatting>
  <conditionalFormatting sqref="E41:I41">
    <cfRule type="expression" dxfId="63" priority="34" stopIfTrue="1">
      <formula>AND($AK41&lt;&gt;"",$AK41&lt;&gt;"W6")</formula>
    </cfRule>
  </conditionalFormatting>
  <conditionalFormatting sqref="AM12:AS12">
    <cfRule type="expression" dxfId="62" priority="30" stopIfTrue="1">
      <formula>AND(COUNTA($E$16:$I$30)&gt;0,$AM$12="□")</formula>
    </cfRule>
  </conditionalFormatting>
  <conditionalFormatting sqref="AM37:AS37">
    <cfRule type="expression" dxfId="61" priority="29" stopIfTrue="1">
      <formula>AND(COUNTA($E$41:$I$55)&gt;0,$AM$37="□")</formula>
    </cfRule>
  </conditionalFormatting>
  <conditionalFormatting sqref="E17:I17">
    <cfRule type="expression" dxfId="60" priority="28">
      <formula>AND($AK17&lt;&gt;"",$AK17&lt;&gt;"W5")</formula>
    </cfRule>
  </conditionalFormatting>
  <conditionalFormatting sqref="E18:I18">
    <cfRule type="expression" dxfId="59" priority="27">
      <formula>AND($AK18&lt;&gt;"",$AK18&lt;&gt;"W5")</formula>
    </cfRule>
  </conditionalFormatting>
  <conditionalFormatting sqref="E19:I19">
    <cfRule type="expression" dxfId="58" priority="26">
      <formula>AND($AK19&lt;&gt;"",$AK19&lt;&gt;"W5")</formula>
    </cfRule>
  </conditionalFormatting>
  <conditionalFormatting sqref="E20:I20">
    <cfRule type="expression" dxfId="57" priority="25">
      <formula>AND($AK20&lt;&gt;"",$AK20&lt;&gt;"W5")</formula>
    </cfRule>
  </conditionalFormatting>
  <conditionalFormatting sqref="E21:I21">
    <cfRule type="expression" dxfId="56" priority="24">
      <formula>AND($AK21&lt;&gt;"",$AK21&lt;&gt;"W5")</formula>
    </cfRule>
  </conditionalFormatting>
  <conditionalFormatting sqref="E22:I22">
    <cfRule type="expression" dxfId="55" priority="23">
      <formula>AND($AK22&lt;&gt;"",$AK22&lt;&gt;"W5")</formula>
    </cfRule>
  </conditionalFormatting>
  <conditionalFormatting sqref="E23:I23">
    <cfRule type="expression" dxfId="54" priority="22">
      <formula>AND($AK23&lt;&gt;"",$AK23&lt;&gt;"W5")</formula>
    </cfRule>
  </conditionalFormatting>
  <conditionalFormatting sqref="E24:I24">
    <cfRule type="expression" dxfId="53" priority="21">
      <formula>AND($AK24&lt;&gt;"",$AK24&lt;&gt;"W5")</formula>
    </cfRule>
  </conditionalFormatting>
  <conditionalFormatting sqref="E25:I25">
    <cfRule type="expression" dxfId="52" priority="20">
      <formula>AND($AK25&lt;&gt;"",$AK25&lt;&gt;"W5")</formula>
    </cfRule>
  </conditionalFormatting>
  <conditionalFormatting sqref="E26:I26">
    <cfRule type="expression" dxfId="51" priority="19">
      <formula>AND($AK26&lt;&gt;"",$AK26&lt;&gt;"W5")</formula>
    </cfRule>
  </conditionalFormatting>
  <conditionalFormatting sqref="E27:I27">
    <cfRule type="expression" dxfId="50" priority="18">
      <formula>AND($AK27&lt;&gt;"",$AK27&lt;&gt;"W5")</formula>
    </cfRule>
  </conditionalFormatting>
  <conditionalFormatting sqref="E28:I28">
    <cfRule type="expression" dxfId="49" priority="17">
      <formula>AND($AK28&lt;&gt;"",$AK28&lt;&gt;"W5")</formula>
    </cfRule>
  </conditionalFormatting>
  <conditionalFormatting sqref="E29:I29">
    <cfRule type="expression" dxfId="48" priority="16">
      <formula>AND($AK29&lt;&gt;"",$AK29&lt;&gt;"W5")</formula>
    </cfRule>
  </conditionalFormatting>
  <conditionalFormatting sqref="E30:I30">
    <cfRule type="expression" dxfId="47" priority="15">
      <formula>AND($AK30&lt;&gt;"",$AK30&lt;&gt;"W5")</formula>
    </cfRule>
  </conditionalFormatting>
  <conditionalFormatting sqref="E42:I42">
    <cfRule type="expression" dxfId="46" priority="14">
      <formula>AND($AK42&lt;&gt;"",$AK42&lt;&gt;"W6")</formula>
    </cfRule>
  </conditionalFormatting>
  <conditionalFormatting sqref="E43:I43">
    <cfRule type="expression" dxfId="45" priority="13">
      <formula>AND($AK43&lt;&gt;"",$AK43&lt;&gt;"W6")</formula>
    </cfRule>
  </conditionalFormatting>
  <conditionalFormatting sqref="E44:I44">
    <cfRule type="expression" dxfId="44" priority="12">
      <formula>AND($AK44&lt;&gt;"",$AK44&lt;&gt;"W6")</formula>
    </cfRule>
  </conditionalFormatting>
  <conditionalFormatting sqref="E45:I45">
    <cfRule type="expression" dxfId="43" priority="11">
      <formula>AND($AK45&lt;&gt;"",$AK45&lt;&gt;"W6")</formula>
    </cfRule>
  </conditionalFormatting>
  <conditionalFormatting sqref="E46:I46">
    <cfRule type="expression" dxfId="42" priority="10">
      <formula>AND($AK46&lt;&gt;"",$AK46&lt;&gt;"W6")</formula>
    </cfRule>
  </conditionalFormatting>
  <conditionalFormatting sqref="E47:I47">
    <cfRule type="expression" dxfId="41" priority="9">
      <formula>AND($AK47&lt;&gt;"",$AK47&lt;&gt;"W6")</formula>
    </cfRule>
  </conditionalFormatting>
  <conditionalFormatting sqref="E48:I48">
    <cfRule type="expression" dxfId="40" priority="8">
      <formula>AND($AK48&lt;&gt;"",$AK48&lt;&gt;"W6")</formula>
    </cfRule>
  </conditionalFormatting>
  <conditionalFormatting sqref="E49:I49">
    <cfRule type="expression" dxfId="39" priority="7">
      <formula>AND($AK49&lt;&gt;"",$AK49&lt;&gt;"W6")</formula>
    </cfRule>
  </conditionalFormatting>
  <conditionalFormatting sqref="E50:I50">
    <cfRule type="expression" dxfId="38" priority="6">
      <formula>AND($AK50&lt;&gt;"",$AK50&lt;&gt;"W6")</formula>
    </cfRule>
  </conditionalFormatting>
  <conditionalFormatting sqref="E51:I51">
    <cfRule type="expression" dxfId="37" priority="5">
      <formula>AND($AK51&lt;&gt;"",$AK51&lt;&gt;"W6")</formula>
    </cfRule>
  </conditionalFormatting>
  <conditionalFormatting sqref="E52:I52">
    <cfRule type="expression" dxfId="36" priority="4">
      <formula>AND($AK52&lt;&gt;"",$AK52&lt;&gt;"W6")</formula>
    </cfRule>
  </conditionalFormatting>
  <conditionalFormatting sqref="E53:I53">
    <cfRule type="expression" dxfId="35" priority="3">
      <formula>AND($AK53&lt;&gt;"",$AK53&lt;&gt;"W6")</formula>
    </cfRule>
  </conditionalFormatting>
  <conditionalFormatting sqref="E54:I54">
    <cfRule type="expression" dxfId="34" priority="2">
      <formula>AND($AK54&lt;&gt;"",$AK54&lt;&gt;"W6")</formula>
    </cfRule>
  </conditionalFormatting>
  <conditionalFormatting sqref="E55:I55">
    <cfRule type="expression" dxfId="33" priority="1">
      <formula>AND($AK55&lt;&gt;"",$AK55&lt;&gt;"W6")</formula>
    </cfRule>
  </conditionalFormatting>
  <dataValidations count="6">
    <dataValidation type="textLength" imeMode="disabled" operator="equal" allowBlank="1" showInputMessage="1" showErrorMessage="1" errorTitle="文字数エラー" error="財団掲載型番の9文字で登録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2" sqref="AV2"/>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237</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718">
        <f>'様式第１｜交付申請書'!$CA$2</f>
        <v>0</v>
      </c>
      <c r="AX1" s="718"/>
      <c r="AY1" s="718"/>
      <c r="AZ1" s="718"/>
      <c r="BA1" s="718"/>
      <c r="BB1" s="718"/>
      <c r="BC1" s="65"/>
      <c r="BJ1" s="177"/>
      <c r="BK1" s="177"/>
      <c r="BL1" s="177"/>
    </row>
    <row r="2" spans="1:71" s="1" customFormat="1" ht="18.75" customHeight="1">
      <c r="A2" s="2"/>
      <c r="B2" s="2"/>
      <c r="AK2" s="128" t="s">
        <v>115</v>
      </c>
      <c r="AV2" s="315" t="str">
        <f>'様式第１｜交付申請書'!$BR$3</f>
        <v>申請者名</v>
      </c>
      <c r="AW2" s="718" t="str">
        <f>'様式第１｜交付申請書'!$CA$3</f>
        <v/>
      </c>
      <c r="AX2" s="718"/>
      <c r="AY2" s="718"/>
      <c r="AZ2" s="718"/>
      <c r="BA2" s="718"/>
      <c r="BB2" s="718"/>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745" t="s">
        <v>70</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103</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7"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0" t="s">
        <v>56</v>
      </c>
      <c r="AV6" s="912"/>
      <c r="AW6" s="912"/>
      <c r="AX6" s="201" t="s">
        <v>116</v>
      </c>
      <c r="AY6" s="912"/>
      <c r="AZ6" s="912"/>
      <c r="BA6" s="913" t="s">
        <v>117</v>
      </c>
      <c r="BB6" s="913"/>
      <c r="BC6" s="913"/>
    </row>
    <row r="7" spans="1:71" ht="23.25" customHeight="1">
      <c r="A7" s="307"/>
      <c r="B7" s="306"/>
      <c r="C7" s="299" t="s">
        <v>226</v>
      </c>
      <c r="D7" s="34"/>
      <c r="E7" s="34"/>
      <c r="F7" s="34"/>
      <c r="G7" s="309"/>
      <c r="H7" s="310"/>
      <c r="I7" s="299" t="s">
        <v>227</v>
      </c>
      <c r="J7" s="34"/>
      <c r="K7" s="210"/>
      <c r="L7" s="210"/>
      <c r="M7" s="210"/>
      <c r="N7" s="23"/>
      <c r="O7" s="23"/>
      <c r="P7" s="23"/>
      <c r="Q7" s="23"/>
      <c r="R7" s="23"/>
      <c r="S7" s="23"/>
      <c r="T7" s="23"/>
      <c r="U7" s="23"/>
      <c r="V7" s="23"/>
      <c r="W7" s="23"/>
      <c r="X7" s="23"/>
      <c r="Y7" s="23"/>
      <c r="Z7" s="23"/>
      <c r="AA7" s="23"/>
      <c r="AB7" s="23"/>
      <c r="AC7" s="210"/>
      <c r="AD7" s="210"/>
      <c r="AE7" s="210"/>
      <c r="AF7" s="210"/>
      <c r="AG7" s="210"/>
      <c r="AH7" s="210"/>
      <c r="AI7" s="210"/>
      <c r="AJ7" s="210"/>
      <c r="AK7" s="23"/>
      <c r="AL7" s="23"/>
      <c r="AM7" s="23"/>
      <c r="AN7" s="211"/>
      <c r="AO7" s="211"/>
      <c r="AP7" s="211"/>
      <c r="AQ7" s="211"/>
      <c r="AR7" s="211"/>
      <c r="AS7" s="211"/>
      <c r="AT7" s="1094" t="s">
        <v>149</v>
      </c>
      <c r="AU7" s="1094"/>
      <c r="AV7" s="1094"/>
      <c r="AW7" s="1094"/>
      <c r="AX7" s="1094"/>
      <c r="AY7" s="1094"/>
      <c r="AZ7" s="1094"/>
      <c r="BA7" s="1094"/>
      <c r="BB7" s="1094"/>
      <c r="BC7" s="1094"/>
      <c r="BP7" s="1085" t="s">
        <v>95</v>
      </c>
      <c r="BQ7" s="1085"/>
      <c r="BR7" s="1085" t="s">
        <v>96</v>
      </c>
      <c r="BS7" s="1085" t="s">
        <v>97</v>
      </c>
    </row>
    <row r="8" spans="1:71" ht="23.25" customHeight="1" thickBot="1">
      <c r="A8" s="54"/>
      <c r="B8" s="44"/>
      <c r="C8" s="44"/>
      <c r="D8" s="44"/>
      <c r="E8" s="44"/>
      <c r="F8" s="4"/>
      <c r="G8" s="4"/>
      <c r="H8" s="4"/>
      <c r="I8" s="4"/>
      <c r="J8" s="4"/>
      <c r="K8" s="4"/>
      <c r="L8" s="4"/>
      <c r="M8" s="1096" t="str">
        <f>IF(COUNTIF(AM10:AN27,"err")&gt;0,"グレードと一致しない型番があります。登録番号を確認して下さい。","")</f>
        <v/>
      </c>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5"/>
      <c r="AU8" s="1095"/>
      <c r="AV8" s="1095"/>
      <c r="AW8" s="1095"/>
      <c r="AX8" s="1095"/>
      <c r="AY8" s="1095"/>
      <c r="AZ8" s="1095"/>
      <c r="BA8" s="1095"/>
      <c r="BB8" s="1095"/>
      <c r="BC8" s="1095"/>
      <c r="BP8" s="204"/>
      <c r="BQ8" s="204"/>
      <c r="BR8" s="1085"/>
      <c r="BS8" s="1085"/>
    </row>
    <row r="9" spans="1:71" ht="46.5" customHeight="1" thickBot="1">
      <c r="A9" s="1086" t="s">
        <v>26</v>
      </c>
      <c r="B9" s="1087"/>
      <c r="C9" s="1097" t="s">
        <v>61</v>
      </c>
      <c r="D9" s="1098"/>
      <c r="E9" s="1099"/>
      <c r="F9" s="1097" t="s">
        <v>15</v>
      </c>
      <c r="G9" s="1098"/>
      <c r="H9" s="1100"/>
      <c r="I9" s="1101" t="s">
        <v>3</v>
      </c>
      <c r="J9" s="1098"/>
      <c r="K9" s="1098"/>
      <c r="L9" s="1100"/>
      <c r="M9" s="1101" t="s">
        <v>274</v>
      </c>
      <c r="N9" s="1098"/>
      <c r="O9" s="1098"/>
      <c r="P9" s="1098"/>
      <c r="Q9" s="1098"/>
      <c r="R9" s="1100"/>
      <c r="S9" s="1101" t="s">
        <v>10</v>
      </c>
      <c r="T9" s="1098"/>
      <c r="U9" s="1098"/>
      <c r="V9" s="1098"/>
      <c r="W9" s="1098"/>
      <c r="X9" s="1098"/>
      <c r="Y9" s="1098"/>
      <c r="Z9" s="1100"/>
      <c r="AA9" s="1101" t="s">
        <v>1</v>
      </c>
      <c r="AB9" s="1098"/>
      <c r="AC9" s="1098"/>
      <c r="AD9" s="1098"/>
      <c r="AE9" s="1098"/>
      <c r="AF9" s="1098"/>
      <c r="AG9" s="1098"/>
      <c r="AH9" s="1098"/>
      <c r="AI9" s="1098"/>
      <c r="AJ9" s="1098"/>
      <c r="AK9" s="1098"/>
      <c r="AL9" s="1100"/>
      <c r="AM9" s="1102" t="s">
        <v>159</v>
      </c>
      <c r="AN9" s="1103"/>
      <c r="AO9" s="1088" t="s">
        <v>27</v>
      </c>
      <c r="AP9" s="1089"/>
      <c r="AQ9" s="1090"/>
      <c r="AR9" s="1104" t="s">
        <v>160</v>
      </c>
      <c r="AS9" s="1105"/>
      <c r="AT9" s="1091" t="s">
        <v>28</v>
      </c>
      <c r="AU9" s="1092"/>
      <c r="AV9" s="1093"/>
      <c r="AW9" s="1091" t="s">
        <v>91</v>
      </c>
      <c r="AX9" s="1092"/>
      <c r="AY9" s="1093"/>
      <c r="AZ9" s="1101" t="s">
        <v>161</v>
      </c>
      <c r="BA9" s="1106"/>
      <c r="BB9" s="1106"/>
      <c r="BC9" s="1107"/>
      <c r="BJ9" s="179"/>
      <c r="BK9" s="179"/>
      <c r="BO9" s="192" t="s">
        <v>74</v>
      </c>
      <c r="BP9" s="167" t="s">
        <v>99</v>
      </c>
      <c r="BQ9" s="167" t="s">
        <v>100</v>
      </c>
      <c r="BR9" s="1085"/>
      <c r="BS9" s="1085"/>
    </row>
    <row r="10" spans="1:71" s="24" customFormat="1" ht="34.5" customHeight="1" thickTop="1">
      <c r="A10" s="1108" t="s">
        <v>95</v>
      </c>
      <c r="B10" s="1109"/>
      <c r="C10" s="1117"/>
      <c r="D10" s="1118"/>
      <c r="E10" s="1118"/>
      <c r="F10" s="1119" t="s">
        <v>105</v>
      </c>
      <c r="G10" s="1120"/>
      <c r="H10" s="1121"/>
      <c r="I10" s="1122"/>
      <c r="J10" s="1123"/>
      <c r="K10" s="1123"/>
      <c r="L10" s="1124"/>
      <c r="M10" s="1122"/>
      <c r="N10" s="1123"/>
      <c r="O10" s="1123"/>
      <c r="P10" s="1123"/>
      <c r="Q10" s="1123"/>
      <c r="R10" s="1124"/>
      <c r="S10" s="805"/>
      <c r="T10" s="806"/>
      <c r="U10" s="806"/>
      <c r="V10" s="806"/>
      <c r="W10" s="806"/>
      <c r="X10" s="806"/>
      <c r="Y10" s="806"/>
      <c r="Z10" s="807"/>
      <c r="AA10" s="805"/>
      <c r="AB10" s="806"/>
      <c r="AC10" s="806"/>
      <c r="AD10" s="806"/>
      <c r="AE10" s="806"/>
      <c r="AF10" s="806"/>
      <c r="AG10" s="806"/>
      <c r="AH10" s="806"/>
      <c r="AI10" s="806"/>
      <c r="AJ10" s="806"/>
      <c r="AK10" s="806"/>
      <c r="AL10" s="807"/>
      <c r="AM10" s="1125" t="str">
        <f t="shared" ref="AM10:AM15" si="0">IF(M10="","",IF(AND(LEFT(M10,1)&amp;RIGHT(M10,1)&lt;&gt;"D1",LEFT(M10,1)&amp;RIGHT(M10,1)&lt;&gt;"D2",LEFT(M10,1)&amp;RIGHT(M10,1)&lt;&gt;"D3",LEFT(M10,1)&amp;RIGHT(M10,1)&lt;&gt;"D4"),"err",LEFT(M10,1)&amp;RIGHT(M10,1)))</f>
        <v/>
      </c>
      <c r="AN10" s="1126"/>
      <c r="AO10" s="1114"/>
      <c r="AP10" s="1115"/>
      <c r="AQ10" s="1116"/>
      <c r="AR10" s="1127"/>
      <c r="AS10" s="1128"/>
      <c r="AT10" s="1077" t="str">
        <f t="shared" ref="AT10:AT27" si="1">IF(AND(AO10&lt;&gt;"",AR10&lt;&gt;""),ROUNDDOWN(((AR10/AO10)/1000),1),"")</f>
        <v/>
      </c>
      <c r="AU10" s="1078"/>
      <c r="AV10" s="1079"/>
      <c r="AW10" s="1080" t="str">
        <f>IF(AT10="","",SUM(AT10:AV11))</f>
        <v/>
      </c>
      <c r="AX10" s="1081"/>
      <c r="AY10" s="1082"/>
      <c r="AZ10" s="1083"/>
      <c r="BA10" s="1084"/>
      <c r="BB10" s="1084"/>
      <c r="BC10" s="300" t="s">
        <v>150</v>
      </c>
      <c r="BJ10" s="180"/>
      <c r="BK10" s="180"/>
      <c r="BL10" s="180"/>
      <c r="BO10" s="193" t="s">
        <v>75</v>
      </c>
      <c r="BP10" s="166">
        <v>6000</v>
      </c>
      <c r="BQ10" s="166">
        <v>5000</v>
      </c>
      <c r="BR10" s="166">
        <v>7000</v>
      </c>
      <c r="BS10" s="166">
        <v>7500</v>
      </c>
    </row>
    <row r="11" spans="1:71" s="24" customFormat="1" ht="35.15" customHeight="1">
      <c r="A11" s="1110"/>
      <c r="B11" s="1111"/>
      <c r="C11" s="1062"/>
      <c r="D11" s="1063"/>
      <c r="E11" s="1063"/>
      <c r="F11" s="1044" t="s">
        <v>107</v>
      </c>
      <c r="G11" s="1045"/>
      <c r="H11" s="1046"/>
      <c r="I11" s="1047"/>
      <c r="J11" s="1048"/>
      <c r="K11" s="1048"/>
      <c r="L11" s="1049"/>
      <c r="M11" s="1047"/>
      <c r="N11" s="1048"/>
      <c r="O11" s="1048"/>
      <c r="P11" s="1048"/>
      <c r="Q11" s="1048"/>
      <c r="R11" s="1049"/>
      <c r="S11" s="1050"/>
      <c r="T11" s="1051"/>
      <c r="U11" s="1051"/>
      <c r="V11" s="1051"/>
      <c r="W11" s="1051"/>
      <c r="X11" s="1051"/>
      <c r="Y11" s="1051"/>
      <c r="Z11" s="1052"/>
      <c r="AA11" s="1050"/>
      <c r="AB11" s="1051"/>
      <c r="AC11" s="1051"/>
      <c r="AD11" s="1051"/>
      <c r="AE11" s="1051"/>
      <c r="AF11" s="1051"/>
      <c r="AG11" s="1051"/>
      <c r="AH11" s="1051"/>
      <c r="AI11" s="1051"/>
      <c r="AJ11" s="1051"/>
      <c r="AK11" s="1051"/>
      <c r="AL11" s="1052"/>
      <c r="AM11" s="1053" t="str">
        <f t="shared" si="0"/>
        <v/>
      </c>
      <c r="AN11" s="1054"/>
      <c r="AO11" s="1074"/>
      <c r="AP11" s="1075"/>
      <c r="AQ11" s="1076"/>
      <c r="AR11" s="1055"/>
      <c r="AS11" s="1056"/>
      <c r="AT11" s="1057" t="str">
        <f t="shared" si="1"/>
        <v/>
      </c>
      <c r="AU11" s="1058"/>
      <c r="AV11" s="1059"/>
      <c r="AW11" s="1041"/>
      <c r="AX11" s="1042"/>
      <c r="AY11" s="1043"/>
      <c r="AZ11" s="1060"/>
      <c r="BA11" s="1061"/>
      <c r="BB11" s="1061"/>
      <c r="BC11" s="301" t="s">
        <v>150</v>
      </c>
      <c r="BJ11" s="180"/>
      <c r="BK11" s="180"/>
      <c r="BL11" s="180"/>
      <c r="BO11" s="193" t="s">
        <v>76</v>
      </c>
      <c r="BP11" s="166">
        <v>5000</v>
      </c>
      <c r="BQ11" s="166">
        <v>4000</v>
      </c>
      <c r="BR11" s="166">
        <v>6000</v>
      </c>
      <c r="BS11" s="166">
        <v>6500</v>
      </c>
    </row>
    <row r="12" spans="1:71" s="24" customFormat="1" ht="35.15" customHeight="1">
      <c r="A12" s="1110"/>
      <c r="B12" s="1111"/>
      <c r="C12" s="1005"/>
      <c r="D12" s="1006"/>
      <c r="E12" s="1006"/>
      <c r="F12" s="1009" t="s">
        <v>105</v>
      </c>
      <c r="G12" s="1010"/>
      <c r="H12" s="1011"/>
      <c r="I12" s="1012"/>
      <c r="J12" s="1013"/>
      <c r="K12" s="1013"/>
      <c r="L12" s="1014"/>
      <c r="M12" s="1012"/>
      <c r="N12" s="1013"/>
      <c r="O12" s="1013"/>
      <c r="P12" s="1013"/>
      <c r="Q12" s="1013"/>
      <c r="R12" s="1014"/>
      <c r="S12" s="1015"/>
      <c r="T12" s="1016"/>
      <c r="U12" s="1016"/>
      <c r="V12" s="1016"/>
      <c r="W12" s="1016"/>
      <c r="X12" s="1016"/>
      <c r="Y12" s="1016"/>
      <c r="Z12" s="1017"/>
      <c r="AA12" s="1015"/>
      <c r="AB12" s="1016"/>
      <c r="AC12" s="1016"/>
      <c r="AD12" s="1016"/>
      <c r="AE12" s="1016"/>
      <c r="AF12" s="1016"/>
      <c r="AG12" s="1016"/>
      <c r="AH12" s="1016"/>
      <c r="AI12" s="1016"/>
      <c r="AJ12" s="1016"/>
      <c r="AK12" s="1016"/>
      <c r="AL12" s="1017"/>
      <c r="AM12" s="1064" t="str">
        <f t="shared" si="0"/>
        <v/>
      </c>
      <c r="AN12" s="1065"/>
      <c r="AO12" s="1071"/>
      <c r="AP12" s="1072"/>
      <c r="AQ12" s="1073"/>
      <c r="AR12" s="1066"/>
      <c r="AS12" s="1067"/>
      <c r="AT12" s="1068" t="str">
        <f t="shared" si="1"/>
        <v/>
      </c>
      <c r="AU12" s="1069"/>
      <c r="AV12" s="1070"/>
      <c r="AW12" s="1038" t="str">
        <f>IF(AT12="","",SUM(AT12:AV13))</f>
        <v/>
      </c>
      <c r="AX12" s="1039"/>
      <c r="AY12" s="1040"/>
      <c r="AZ12" s="1018"/>
      <c r="BA12" s="1019"/>
      <c r="BB12" s="1019"/>
      <c r="BC12" s="302" t="s">
        <v>150</v>
      </c>
      <c r="BJ12" s="180"/>
      <c r="BK12" s="180"/>
      <c r="BL12" s="180"/>
      <c r="BO12" s="193" t="s">
        <v>77</v>
      </c>
      <c r="BP12" s="166">
        <v>4000</v>
      </c>
      <c r="BQ12" s="166">
        <v>3000</v>
      </c>
      <c r="BR12" s="166">
        <v>5000</v>
      </c>
      <c r="BS12" s="166">
        <v>5500</v>
      </c>
    </row>
    <row r="13" spans="1:71" s="24" customFormat="1" ht="35.15" customHeight="1">
      <c r="A13" s="1110"/>
      <c r="B13" s="1111"/>
      <c r="C13" s="1062"/>
      <c r="D13" s="1063"/>
      <c r="E13" s="1063"/>
      <c r="F13" s="1044" t="s">
        <v>107</v>
      </c>
      <c r="G13" s="1045"/>
      <c r="H13" s="1046"/>
      <c r="I13" s="1047"/>
      <c r="J13" s="1048"/>
      <c r="K13" s="1048"/>
      <c r="L13" s="1049"/>
      <c r="M13" s="1047"/>
      <c r="N13" s="1048"/>
      <c r="O13" s="1048"/>
      <c r="P13" s="1048"/>
      <c r="Q13" s="1048"/>
      <c r="R13" s="1049"/>
      <c r="S13" s="1050"/>
      <c r="T13" s="1051"/>
      <c r="U13" s="1051"/>
      <c r="V13" s="1051"/>
      <c r="W13" s="1051"/>
      <c r="X13" s="1051"/>
      <c r="Y13" s="1051"/>
      <c r="Z13" s="1052"/>
      <c r="AA13" s="1050"/>
      <c r="AB13" s="1051"/>
      <c r="AC13" s="1051"/>
      <c r="AD13" s="1051"/>
      <c r="AE13" s="1051"/>
      <c r="AF13" s="1051"/>
      <c r="AG13" s="1051"/>
      <c r="AH13" s="1051"/>
      <c r="AI13" s="1051"/>
      <c r="AJ13" s="1051"/>
      <c r="AK13" s="1051"/>
      <c r="AL13" s="1052"/>
      <c r="AM13" s="1053" t="str">
        <f t="shared" si="0"/>
        <v/>
      </c>
      <c r="AN13" s="1054"/>
      <c r="AO13" s="1074"/>
      <c r="AP13" s="1075"/>
      <c r="AQ13" s="1076"/>
      <c r="AR13" s="1055"/>
      <c r="AS13" s="1056"/>
      <c r="AT13" s="1057" t="str">
        <f t="shared" si="1"/>
        <v/>
      </c>
      <c r="AU13" s="1058"/>
      <c r="AV13" s="1059"/>
      <c r="AW13" s="1041"/>
      <c r="AX13" s="1042"/>
      <c r="AY13" s="1043"/>
      <c r="AZ13" s="1060"/>
      <c r="BA13" s="1061"/>
      <c r="BB13" s="1061"/>
      <c r="BC13" s="301" t="s">
        <v>150</v>
      </c>
      <c r="BJ13" s="180"/>
      <c r="BK13" s="180"/>
      <c r="BL13" s="180"/>
      <c r="BO13" s="193" t="s">
        <v>78</v>
      </c>
      <c r="BP13" s="166">
        <v>3000</v>
      </c>
      <c r="BQ13" s="166">
        <v>2000</v>
      </c>
      <c r="BR13" s="166"/>
      <c r="BS13" s="166"/>
    </row>
    <row r="14" spans="1:71" s="24" customFormat="1" ht="35.15" customHeight="1">
      <c r="A14" s="1110"/>
      <c r="B14" s="1111"/>
      <c r="C14" s="1005"/>
      <c r="D14" s="1006"/>
      <c r="E14" s="1006"/>
      <c r="F14" s="1009" t="s">
        <v>105</v>
      </c>
      <c r="G14" s="1010"/>
      <c r="H14" s="1011"/>
      <c r="I14" s="1012"/>
      <c r="J14" s="1013"/>
      <c r="K14" s="1013"/>
      <c r="L14" s="1014"/>
      <c r="M14" s="1012"/>
      <c r="N14" s="1013"/>
      <c r="O14" s="1013"/>
      <c r="P14" s="1013"/>
      <c r="Q14" s="1013"/>
      <c r="R14" s="1014"/>
      <c r="S14" s="1015"/>
      <c r="T14" s="1016"/>
      <c r="U14" s="1016"/>
      <c r="V14" s="1016"/>
      <c r="W14" s="1016"/>
      <c r="X14" s="1016"/>
      <c r="Y14" s="1016"/>
      <c r="Z14" s="1017"/>
      <c r="AA14" s="1015"/>
      <c r="AB14" s="1016"/>
      <c r="AC14" s="1016"/>
      <c r="AD14" s="1016"/>
      <c r="AE14" s="1016"/>
      <c r="AF14" s="1016"/>
      <c r="AG14" s="1016"/>
      <c r="AH14" s="1016"/>
      <c r="AI14" s="1016"/>
      <c r="AJ14" s="1016"/>
      <c r="AK14" s="1016"/>
      <c r="AL14" s="1017"/>
      <c r="AM14" s="1064" t="str">
        <f t="shared" si="0"/>
        <v/>
      </c>
      <c r="AN14" s="1065"/>
      <c r="AO14" s="1071"/>
      <c r="AP14" s="1072"/>
      <c r="AQ14" s="1073"/>
      <c r="AR14" s="1066"/>
      <c r="AS14" s="1067"/>
      <c r="AT14" s="1068" t="str">
        <f t="shared" si="1"/>
        <v/>
      </c>
      <c r="AU14" s="1069"/>
      <c r="AV14" s="1070"/>
      <c r="AW14" s="1038" t="str">
        <f>IF(AT14="","",SUM(AT14:AV15))</f>
        <v/>
      </c>
      <c r="AX14" s="1039"/>
      <c r="AY14" s="1040"/>
      <c r="AZ14" s="1018"/>
      <c r="BA14" s="1019"/>
      <c r="BB14" s="1019"/>
      <c r="BC14" s="303" t="s">
        <v>150</v>
      </c>
      <c r="BJ14" s="180"/>
      <c r="BK14" s="180"/>
      <c r="BL14" s="180"/>
    </row>
    <row r="15" spans="1:71" s="24" customFormat="1" ht="35.15" customHeight="1">
      <c r="A15" s="1112"/>
      <c r="B15" s="1113"/>
      <c r="C15" s="1062"/>
      <c r="D15" s="1063"/>
      <c r="E15" s="1063"/>
      <c r="F15" s="1044" t="s">
        <v>107</v>
      </c>
      <c r="G15" s="1045"/>
      <c r="H15" s="1046"/>
      <c r="I15" s="1047"/>
      <c r="J15" s="1048"/>
      <c r="K15" s="1048"/>
      <c r="L15" s="1049"/>
      <c r="M15" s="1047"/>
      <c r="N15" s="1048"/>
      <c r="O15" s="1048"/>
      <c r="P15" s="1048"/>
      <c r="Q15" s="1048"/>
      <c r="R15" s="1049"/>
      <c r="S15" s="1050"/>
      <c r="T15" s="1051"/>
      <c r="U15" s="1051"/>
      <c r="V15" s="1051"/>
      <c r="W15" s="1051"/>
      <c r="X15" s="1051"/>
      <c r="Y15" s="1051"/>
      <c r="Z15" s="1052"/>
      <c r="AA15" s="1050"/>
      <c r="AB15" s="1051"/>
      <c r="AC15" s="1051"/>
      <c r="AD15" s="1051"/>
      <c r="AE15" s="1051"/>
      <c r="AF15" s="1051"/>
      <c r="AG15" s="1051"/>
      <c r="AH15" s="1051"/>
      <c r="AI15" s="1051"/>
      <c r="AJ15" s="1051"/>
      <c r="AK15" s="1051"/>
      <c r="AL15" s="1052"/>
      <c r="AM15" s="1053" t="str">
        <f t="shared" si="0"/>
        <v/>
      </c>
      <c r="AN15" s="1054"/>
      <c r="AO15" s="1074"/>
      <c r="AP15" s="1075"/>
      <c r="AQ15" s="1076"/>
      <c r="AR15" s="1055"/>
      <c r="AS15" s="1056"/>
      <c r="AT15" s="1057" t="str">
        <f t="shared" si="1"/>
        <v/>
      </c>
      <c r="AU15" s="1058"/>
      <c r="AV15" s="1059"/>
      <c r="AW15" s="1041"/>
      <c r="AX15" s="1042"/>
      <c r="AY15" s="1043"/>
      <c r="AZ15" s="1060"/>
      <c r="BA15" s="1061"/>
      <c r="BB15" s="1061"/>
      <c r="BC15" s="304" t="s">
        <v>150</v>
      </c>
      <c r="BJ15" s="180"/>
      <c r="BK15" s="180"/>
      <c r="BL15" s="180"/>
    </row>
    <row r="16" spans="1:71" s="24" customFormat="1" ht="35.15" customHeight="1">
      <c r="A16" s="1129" t="s">
        <v>96</v>
      </c>
      <c r="B16" s="1130"/>
      <c r="C16" s="1005"/>
      <c r="D16" s="1006"/>
      <c r="E16" s="1006"/>
      <c r="F16" s="1009" t="s">
        <v>105</v>
      </c>
      <c r="G16" s="1010"/>
      <c r="H16" s="1011"/>
      <c r="I16" s="1012"/>
      <c r="J16" s="1013"/>
      <c r="K16" s="1013"/>
      <c r="L16" s="1014"/>
      <c r="M16" s="1012"/>
      <c r="N16" s="1013"/>
      <c r="O16" s="1013"/>
      <c r="P16" s="1013"/>
      <c r="Q16" s="1013"/>
      <c r="R16" s="1014"/>
      <c r="S16" s="1015"/>
      <c r="T16" s="1016"/>
      <c r="U16" s="1016"/>
      <c r="V16" s="1016"/>
      <c r="W16" s="1016"/>
      <c r="X16" s="1016"/>
      <c r="Y16" s="1016"/>
      <c r="Z16" s="1017"/>
      <c r="AA16" s="1015"/>
      <c r="AB16" s="1016"/>
      <c r="AC16" s="1016"/>
      <c r="AD16" s="1016"/>
      <c r="AE16" s="1016"/>
      <c r="AF16" s="1016"/>
      <c r="AG16" s="1016"/>
      <c r="AH16" s="1016"/>
      <c r="AI16" s="1016"/>
      <c r="AJ16" s="1016"/>
      <c r="AK16" s="1016"/>
      <c r="AL16" s="1017"/>
      <c r="AM16" s="1064" t="str">
        <f>IF(M16="","",IF(AND(LEFT(M16,1)&amp;RIGHT(M16,1)&lt;&gt;"D1",LEFT(M16,1)&amp;RIGHT(M16,1)&lt;&gt;"D2",LEFT(M16,1)&amp;RIGHT(M16,1)&lt;&gt;"D3"),"err",LEFT(M16,1)&amp;RIGHT(M16,1)))</f>
        <v/>
      </c>
      <c r="AN16" s="1065"/>
      <c r="AO16" s="1071"/>
      <c r="AP16" s="1072"/>
      <c r="AQ16" s="1073"/>
      <c r="AR16" s="1066"/>
      <c r="AS16" s="1067"/>
      <c r="AT16" s="1068" t="str">
        <f t="shared" si="1"/>
        <v/>
      </c>
      <c r="AU16" s="1069"/>
      <c r="AV16" s="1070"/>
      <c r="AW16" s="1038" t="str">
        <f>IF(AT16="","",SUM(AT16:AV17))</f>
        <v/>
      </c>
      <c r="AX16" s="1039"/>
      <c r="AY16" s="1040"/>
      <c r="AZ16" s="1018"/>
      <c r="BA16" s="1019"/>
      <c r="BB16" s="1019"/>
      <c r="BC16" s="302" t="s">
        <v>150</v>
      </c>
      <c r="BJ16" s="180"/>
      <c r="BK16" s="180"/>
      <c r="BL16" s="180"/>
    </row>
    <row r="17" spans="1:64" s="24" customFormat="1" ht="34.5" customHeight="1">
      <c r="A17" s="1131"/>
      <c r="B17" s="1132"/>
      <c r="C17" s="1062"/>
      <c r="D17" s="1063"/>
      <c r="E17" s="1063"/>
      <c r="F17" s="1044" t="s">
        <v>107</v>
      </c>
      <c r="G17" s="1045"/>
      <c r="H17" s="1046"/>
      <c r="I17" s="1047"/>
      <c r="J17" s="1048"/>
      <c r="K17" s="1048"/>
      <c r="L17" s="1049"/>
      <c r="M17" s="1047"/>
      <c r="N17" s="1048"/>
      <c r="O17" s="1048"/>
      <c r="P17" s="1048"/>
      <c r="Q17" s="1048"/>
      <c r="R17" s="1049"/>
      <c r="S17" s="1050"/>
      <c r="T17" s="1051"/>
      <c r="U17" s="1051"/>
      <c r="V17" s="1051"/>
      <c r="W17" s="1051"/>
      <c r="X17" s="1051"/>
      <c r="Y17" s="1051"/>
      <c r="Z17" s="1052"/>
      <c r="AA17" s="1050"/>
      <c r="AB17" s="1051"/>
      <c r="AC17" s="1051"/>
      <c r="AD17" s="1051"/>
      <c r="AE17" s="1051"/>
      <c r="AF17" s="1051"/>
      <c r="AG17" s="1051"/>
      <c r="AH17" s="1051"/>
      <c r="AI17" s="1051"/>
      <c r="AJ17" s="1051"/>
      <c r="AK17" s="1051"/>
      <c r="AL17" s="1052"/>
      <c r="AM17" s="1053" t="str">
        <f t="shared" ref="AM17:AM27" si="2">IF(M17="","",IF(AND(LEFT(M17,1)&amp;RIGHT(M17,1)&lt;&gt;"D1",LEFT(M17,1)&amp;RIGHT(M17,1)&lt;&gt;"D2",LEFT(M17,1)&amp;RIGHT(M17,1)&lt;&gt;"D3"),"err",LEFT(M17,1)&amp;RIGHT(M17,1)))</f>
        <v/>
      </c>
      <c r="AN17" s="1054"/>
      <c r="AO17" s="1074"/>
      <c r="AP17" s="1075"/>
      <c r="AQ17" s="1076"/>
      <c r="AR17" s="1055"/>
      <c r="AS17" s="1056"/>
      <c r="AT17" s="1057" t="str">
        <f t="shared" si="1"/>
        <v/>
      </c>
      <c r="AU17" s="1058"/>
      <c r="AV17" s="1059"/>
      <c r="AW17" s="1041"/>
      <c r="AX17" s="1042"/>
      <c r="AY17" s="1043"/>
      <c r="AZ17" s="1060"/>
      <c r="BA17" s="1061"/>
      <c r="BB17" s="1061"/>
      <c r="BC17" s="301" t="s">
        <v>150</v>
      </c>
      <c r="BJ17" s="180"/>
      <c r="BK17" s="180"/>
      <c r="BL17" s="180"/>
    </row>
    <row r="18" spans="1:64" s="24" customFormat="1" ht="35.15" customHeight="1">
      <c r="A18" s="1131"/>
      <c r="B18" s="1132"/>
      <c r="C18" s="1005"/>
      <c r="D18" s="1006"/>
      <c r="E18" s="1006"/>
      <c r="F18" s="1009" t="s">
        <v>105</v>
      </c>
      <c r="G18" s="1010"/>
      <c r="H18" s="1011"/>
      <c r="I18" s="1012"/>
      <c r="J18" s="1013"/>
      <c r="K18" s="1013"/>
      <c r="L18" s="1014"/>
      <c r="M18" s="1012"/>
      <c r="N18" s="1013"/>
      <c r="O18" s="1013"/>
      <c r="P18" s="1013"/>
      <c r="Q18" s="1013"/>
      <c r="R18" s="1014"/>
      <c r="S18" s="1015"/>
      <c r="T18" s="1016"/>
      <c r="U18" s="1016"/>
      <c r="V18" s="1016"/>
      <c r="W18" s="1016"/>
      <c r="X18" s="1016"/>
      <c r="Y18" s="1016"/>
      <c r="Z18" s="1017"/>
      <c r="AA18" s="1015"/>
      <c r="AB18" s="1016"/>
      <c r="AC18" s="1016"/>
      <c r="AD18" s="1016"/>
      <c r="AE18" s="1016"/>
      <c r="AF18" s="1016"/>
      <c r="AG18" s="1016"/>
      <c r="AH18" s="1016"/>
      <c r="AI18" s="1016"/>
      <c r="AJ18" s="1016"/>
      <c r="AK18" s="1016"/>
      <c r="AL18" s="1017"/>
      <c r="AM18" s="1064" t="str">
        <f t="shared" si="2"/>
        <v/>
      </c>
      <c r="AN18" s="1065"/>
      <c r="AO18" s="1071"/>
      <c r="AP18" s="1072"/>
      <c r="AQ18" s="1073"/>
      <c r="AR18" s="1066"/>
      <c r="AS18" s="1067"/>
      <c r="AT18" s="1068" t="str">
        <f t="shared" si="1"/>
        <v/>
      </c>
      <c r="AU18" s="1069"/>
      <c r="AV18" s="1070"/>
      <c r="AW18" s="1038" t="str">
        <f>IF(AT18="","",SUM(AT18:AV19))</f>
        <v/>
      </c>
      <c r="AX18" s="1039"/>
      <c r="AY18" s="1040"/>
      <c r="AZ18" s="1018"/>
      <c r="BA18" s="1019"/>
      <c r="BB18" s="1019"/>
      <c r="BC18" s="302" t="s">
        <v>150</v>
      </c>
      <c r="BJ18" s="180"/>
      <c r="BK18" s="180"/>
      <c r="BL18" s="180"/>
    </row>
    <row r="19" spans="1:64" s="24" customFormat="1" ht="35.15" customHeight="1">
      <c r="A19" s="1131"/>
      <c r="B19" s="1132"/>
      <c r="C19" s="1062"/>
      <c r="D19" s="1063"/>
      <c r="E19" s="1063"/>
      <c r="F19" s="1044" t="s">
        <v>107</v>
      </c>
      <c r="G19" s="1045"/>
      <c r="H19" s="1046"/>
      <c r="I19" s="1047"/>
      <c r="J19" s="1048"/>
      <c r="K19" s="1048"/>
      <c r="L19" s="1049"/>
      <c r="M19" s="1047"/>
      <c r="N19" s="1048"/>
      <c r="O19" s="1048"/>
      <c r="P19" s="1048"/>
      <c r="Q19" s="1048"/>
      <c r="R19" s="1049"/>
      <c r="S19" s="1050"/>
      <c r="T19" s="1051"/>
      <c r="U19" s="1051"/>
      <c r="V19" s="1051"/>
      <c r="W19" s="1051"/>
      <c r="X19" s="1051"/>
      <c r="Y19" s="1051"/>
      <c r="Z19" s="1052"/>
      <c r="AA19" s="1050"/>
      <c r="AB19" s="1051"/>
      <c r="AC19" s="1051"/>
      <c r="AD19" s="1051"/>
      <c r="AE19" s="1051"/>
      <c r="AF19" s="1051"/>
      <c r="AG19" s="1051"/>
      <c r="AH19" s="1051"/>
      <c r="AI19" s="1051"/>
      <c r="AJ19" s="1051"/>
      <c r="AK19" s="1051"/>
      <c r="AL19" s="1052"/>
      <c r="AM19" s="1053" t="str">
        <f t="shared" si="2"/>
        <v/>
      </c>
      <c r="AN19" s="1054"/>
      <c r="AO19" s="1074"/>
      <c r="AP19" s="1075"/>
      <c r="AQ19" s="1076"/>
      <c r="AR19" s="1055"/>
      <c r="AS19" s="1056"/>
      <c r="AT19" s="1057" t="str">
        <f t="shared" si="1"/>
        <v/>
      </c>
      <c r="AU19" s="1058"/>
      <c r="AV19" s="1059"/>
      <c r="AW19" s="1041"/>
      <c r="AX19" s="1042"/>
      <c r="AY19" s="1043"/>
      <c r="AZ19" s="1060"/>
      <c r="BA19" s="1061"/>
      <c r="BB19" s="1061"/>
      <c r="BC19" s="301" t="s">
        <v>150</v>
      </c>
      <c r="BJ19" s="180"/>
      <c r="BK19" s="180"/>
      <c r="BL19" s="180"/>
    </row>
    <row r="20" spans="1:64" s="24" customFormat="1" ht="35.15" customHeight="1">
      <c r="A20" s="1131"/>
      <c r="B20" s="1132"/>
      <c r="C20" s="1005"/>
      <c r="D20" s="1006"/>
      <c r="E20" s="1006"/>
      <c r="F20" s="1009" t="s">
        <v>105</v>
      </c>
      <c r="G20" s="1010"/>
      <c r="H20" s="1011"/>
      <c r="I20" s="1012"/>
      <c r="J20" s="1013"/>
      <c r="K20" s="1013"/>
      <c r="L20" s="1014"/>
      <c r="M20" s="1012"/>
      <c r="N20" s="1013"/>
      <c r="O20" s="1013"/>
      <c r="P20" s="1013"/>
      <c r="Q20" s="1013"/>
      <c r="R20" s="1014"/>
      <c r="S20" s="1015"/>
      <c r="T20" s="1016"/>
      <c r="U20" s="1016"/>
      <c r="V20" s="1016"/>
      <c r="W20" s="1016"/>
      <c r="X20" s="1016"/>
      <c r="Y20" s="1016"/>
      <c r="Z20" s="1017"/>
      <c r="AA20" s="1015"/>
      <c r="AB20" s="1016"/>
      <c r="AC20" s="1016"/>
      <c r="AD20" s="1016"/>
      <c r="AE20" s="1016"/>
      <c r="AF20" s="1016"/>
      <c r="AG20" s="1016"/>
      <c r="AH20" s="1016"/>
      <c r="AI20" s="1016"/>
      <c r="AJ20" s="1016"/>
      <c r="AK20" s="1016"/>
      <c r="AL20" s="1017"/>
      <c r="AM20" s="1064" t="str">
        <f t="shared" si="2"/>
        <v/>
      </c>
      <c r="AN20" s="1065"/>
      <c r="AO20" s="1071"/>
      <c r="AP20" s="1072"/>
      <c r="AQ20" s="1073"/>
      <c r="AR20" s="1066"/>
      <c r="AS20" s="1067"/>
      <c r="AT20" s="1068" t="str">
        <f t="shared" si="1"/>
        <v/>
      </c>
      <c r="AU20" s="1069"/>
      <c r="AV20" s="1070"/>
      <c r="AW20" s="1038" t="str">
        <f>IF(AT20="","",SUM(AT20:AV21))</f>
        <v/>
      </c>
      <c r="AX20" s="1039"/>
      <c r="AY20" s="1040"/>
      <c r="AZ20" s="1018"/>
      <c r="BA20" s="1019"/>
      <c r="BB20" s="1019"/>
      <c r="BC20" s="303" t="s">
        <v>150</v>
      </c>
      <c r="BJ20" s="180"/>
      <c r="BK20" s="180"/>
      <c r="BL20" s="180"/>
    </row>
    <row r="21" spans="1:64" s="24" customFormat="1" ht="35.15" customHeight="1">
      <c r="A21" s="1133"/>
      <c r="B21" s="1134"/>
      <c r="C21" s="1062"/>
      <c r="D21" s="1063"/>
      <c r="E21" s="1063"/>
      <c r="F21" s="1044" t="s">
        <v>107</v>
      </c>
      <c r="G21" s="1045"/>
      <c r="H21" s="1046"/>
      <c r="I21" s="1047"/>
      <c r="J21" s="1048"/>
      <c r="K21" s="1048"/>
      <c r="L21" s="1049"/>
      <c r="M21" s="1047"/>
      <c r="N21" s="1048"/>
      <c r="O21" s="1048"/>
      <c r="P21" s="1048"/>
      <c r="Q21" s="1048"/>
      <c r="R21" s="1049"/>
      <c r="S21" s="1050"/>
      <c r="T21" s="1051"/>
      <c r="U21" s="1051"/>
      <c r="V21" s="1051"/>
      <c r="W21" s="1051"/>
      <c r="X21" s="1051"/>
      <c r="Y21" s="1051"/>
      <c r="Z21" s="1052"/>
      <c r="AA21" s="1050"/>
      <c r="AB21" s="1051"/>
      <c r="AC21" s="1051"/>
      <c r="AD21" s="1051"/>
      <c r="AE21" s="1051"/>
      <c r="AF21" s="1051"/>
      <c r="AG21" s="1051"/>
      <c r="AH21" s="1051"/>
      <c r="AI21" s="1051"/>
      <c r="AJ21" s="1051"/>
      <c r="AK21" s="1051"/>
      <c r="AL21" s="1052"/>
      <c r="AM21" s="1053" t="str">
        <f t="shared" si="2"/>
        <v/>
      </c>
      <c r="AN21" s="1054"/>
      <c r="AO21" s="1074"/>
      <c r="AP21" s="1075"/>
      <c r="AQ21" s="1076"/>
      <c r="AR21" s="1055"/>
      <c r="AS21" s="1056"/>
      <c r="AT21" s="1057" t="str">
        <f t="shared" si="1"/>
        <v/>
      </c>
      <c r="AU21" s="1058"/>
      <c r="AV21" s="1059"/>
      <c r="AW21" s="1041"/>
      <c r="AX21" s="1042"/>
      <c r="AY21" s="1043"/>
      <c r="AZ21" s="1060"/>
      <c r="BA21" s="1061"/>
      <c r="BB21" s="1061"/>
      <c r="BC21" s="301" t="s">
        <v>150</v>
      </c>
      <c r="BJ21" s="180"/>
      <c r="BK21" s="180"/>
      <c r="BL21" s="180"/>
    </row>
    <row r="22" spans="1:64" s="24" customFormat="1" ht="35.15" customHeight="1">
      <c r="A22" s="1129" t="s">
        <v>97</v>
      </c>
      <c r="B22" s="1130"/>
      <c r="C22" s="1005"/>
      <c r="D22" s="1006"/>
      <c r="E22" s="1006"/>
      <c r="F22" s="1009" t="s">
        <v>105</v>
      </c>
      <c r="G22" s="1010"/>
      <c r="H22" s="1011"/>
      <c r="I22" s="1012"/>
      <c r="J22" s="1013"/>
      <c r="K22" s="1013"/>
      <c r="L22" s="1014"/>
      <c r="M22" s="1012"/>
      <c r="N22" s="1013"/>
      <c r="O22" s="1013"/>
      <c r="P22" s="1013"/>
      <c r="Q22" s="1013"/>
      <c r="R22" s="1014"/>
      <c r="S22" s="1015"/>
      <c r="T22" s="1016"/>
      <c r="U22" s="1016"/>
      <c r="V22" s="1016"/>
      <c r="W22" s="1016"/>
      <c r="X22" s="1016"/>
      <c r="Y22" s="1016"/>
      <c r="Z22" s="1017"/>
      <c r="AA22" s="1015"/>
      <c r="AB22" s="1016"/>
      <c r="AC22" s="1016"/>
      <c r="AD22" s="1016"/>
      <c r="AE22" s="1016"/>
      <c r="AF22" s="1016"/>
      <c r="AG22" s="1016"/>
      <c r="AH22" s="1016"/>
      <c r="AI22" s="1016"/>
      <c r="AJ22" s="1016"/>
      <c r="AK22" s="1016"/>
      <c r="AL22" s="1017"/>
      <c r="AM22" s="1064" t="str">
        <f t="shared" si="2"/>
        <v/>
      </c>
      <c r="AN22" s="1065"/>
      <c r="AO22" s="1071"/>
      <c r="AP22" s="1072"/>
      <c r="AQ22" s="1073"/>
      <c r="AR22" s="1066"/>
      <c r="AS22" s="1067"/>
      <c r="AT22" s="1068" t="str">
        <f t="shared" si="1"/>
        <v/>
      </c>
      <c r="AU22" s="1069"/>
      <c r="AV22" s="1070"/>
      <c r="AW22" s="1038" t="str">
        <f>IF(AT22="","",SUM(AT22:AV23))</f>
        <v/>
      </c>
      <c r="AX22" s="1039"/>
      <c r="AY22" s="1040"/>
      <c r="AZ22" s="1018"/>
      <c r="BA22" s="1019"/>
      <c r="BB22" s="1019"/>
      <c r="BC22" s="303" t="s">
        <v>151</v>
      </c>
      <c r="BJ22" s="180"/>
      <c r="BK22" s="180"/>
      <c r="BL22" s="180"/>
    </row>
    <row r="23" spans="1:64" s="24" customFormat="1" ht="35.15" customHeight="1">
      <c r="A23" s="1131"/>
      <c r="B23" s="1132"/>
      <c r="C23" s="1062"/>
      <c r="D23" s="1063"/>
      <c r="E23" s="1063"/>
      <c r="F23" s="1044" t="s">
        <v>107</v>
      </c>
      <c r="G23" s="1045"/>
      <c r="H23" s="1046"/>
      <c r="I23" s="1047"/>
      <c r="J23" s="1048"/>
      <c r="K23" s="1048"/>
      <c r="L23" s="1049"/>
      <c r="M23" s="1047"/>
      <c r="N23" s="1048"/>
      <c r="O23" s="1048"/>
      <c r="P23" s="1048"/>
      <c r="Q23" s="1048"/>
      <c r="R23" s="1049"/>
      <c r="S23" s="1050"/>
      <c r="T23" s="1051"/>
      <c r="U23" s="1051"/>
      <c r="V23" s="1051"/>
      <c r="W23" s="1051"/>
      <c r="X23" s="1051"/>
      <c r="Y23" s="1051"/>
      <c r="Z23" s="1052"/>
      <c r="AA23" s="1050"/>
      <c r="AB23" s="1051"/>
      <c r="AC23" s="1051"/>
      <c r="AD23" s="1051"/>
      <c r="AE23" s="1051"/>
      <c r="AF23" s="1051"/>
      <c r="AG23" s="1051"/>
      <c r="AH23" s="1051"/>
      <c r="AI23" s="1051"/>
      <c r="AJ23" s="1051"/>
      <c r="AK23" s="1051"/>
      <c r="AL23" s="1052"/>
      <c r="AM23" s="1053" t="str">
        <f t="shared" si="2"/>
        <v/>
      </c>
      <c r="AN23" s="1054"/>
      <c r="AO23" s="1074"/>
      <c r="AP23" s="1075"/>
      <c r="AQ23" s="1076"/>
      <c r="AR23" s="1055"/>
      <c r="AS23" s="1056"/>
      <c r="AT23" s="1057" t="str">
        <f t="shared" si="1"/>
        <v/>
      </c>
      <c r="AU23" s="1058"/>
      <c r="AV23" s="1059"/>
      <c r="AW23" s="1041"/>
      <c r="AX23" s="1042"/>
      <c r="AY23" s="1043"/>
      <c r="AZ23" s="1060"/>
      <c r="BA23" s="1061"/>
      <c r="BB23" s="1061"/>
      <c r="BC23" s="301" t="s">
        <v>151</v>
      </c>
      <c r="BJ23" s="180"/>
      <c r="BK23" s="180"/>
      <c r="BL23" s="180"/>
    </row>
    <row r="24" spans="1:64" s="24" customFormat="1" ht="34.5" customHeight="1">
      <c r="A24" s="1131"/>
      <c r="B24" s="1132"/>
      <c r="C24" s="1005"/>
      <c r="D24" s="1006"/>
      <c r="E24" s="1006"/>
      <c r="F24" s="1009" t="s">
        <v>105</v>
      </c>
      <c r="G24" s="1010"/>
      <c r="H24" s="1011"/>
      <c r="I24" s="1012"/>
      <c r="J24" s="1013"/>
      <c r="K24" s="1013"/>
      <c r="L24" s="1014"/>
      <c r="M24" s="1012"/>
      <c r="N24" s="1013"/>
      <c r="O24" s="1013"/>
      <c r="P24" s="1013"/>
      <c r="Q24" s="1013"/>
      <c r="R24" s="1014"/>
      <c r="S24" s="1015"/>
      <c r="T24" s="1016"/>
      <c r="U24" s="1016"/>
      <c r="V24" s="1016"/>
      <c r="W24" s="1016"/>
      <c r="X24" s="1016"/>
      <c r="Y24" s="1016"/>
      <c r="Z24" s="1017"/>
      <c r="AA24" s="1015"/>
      <c r="AB24" s="1016"/>
      <c r="AC24" s="1016"/>
      <c r="AD24" s="1016"/>
      <c r="AE24" s="1016"/>
      <c r="AF24" s="1016"/>
      <c r="AG24" s="1016"/>
      <c r="AH24" s="1016"/>
      <c r="AI24" s="1016"/>
      <c r="AJ24" s="1016"/>
      <c r="AK24" s="1016"/>
      <c r="AL24" s="1017"/>
      <c r="AM24" s="1064" t="str">
        <f t="shared" si="2"/>
        <v/>
      </c>
      <c r="AN24" s="1065"/>
      <c r="AO24" s="1071"/>
      <c r="AP24" s="1072"/>
      <c r="AQ24" s="1073"/>
      <c r="AR24" s="1066"/>
      <c r="AS24" s="1067"/>
      <c r="AT24" s="1068" t="str">
        <f t="shared" si="1"/>
        <v/>
      </c>
      <c r="AU24" s="1069"/>
      <c r="AV24" s="1070"/>
      <c r="AW24" s="1038" t="str">
        <f>IF(AT24="","",SUM(AT24:AV25))</f>
        <v/>
      </c>
      <c r="AX24" s="1039"/>
      <c r="AY24" s="1040"/>
      <c r="AZ24" s="1018"/>
      <c r="BA24" s="1019"/>
      <c r="BB24" s="1019"/>
      <c r="BC24" s="302" t="s">
        <v>151</v>
      </c>
      <c r="BJ24" s="180"/>
      <c r="BK24" s="180"/>
      <c r="BL24" s="180"/>
    </row>
    <row r="25" spans="1:64" s="24" customFormat="1" ht="35.15" customHeight="1">
      <c r="A25" s="1131"/>
      <c r="B25" s="1132"/>
      <c r="C25" s="1062"/>
      <c r="D25" s="1063"/>
      <c r="E25" s="1063"/>
      <c r="F25" s="1044" t="s">
        <v>107</v>
      </c>
      <c r="G25" s="1045"/>
      <c r="H25" s="1046"/>
      <c r="I25" s="1047"/>
      <c r="J25" s="1048"/>
      <c r="K25" s="1048"/>
      <c r="L25" s="1049"/>
      <c r="M25" s="1047"/>
      <c r="N25" s="1048"/>
      <c r="O25" s="1048"/>
      <c r="P25" s="1048"/>
      <c r="Q25" s="1048"/>
      <c r="R25" s="1049"/>
      <c r="S25" s="1050"/>
      <c r="T25" s="1051"/>
      <c r="U25" s="1051"/>
      <c r="V25" s="1051"/>
      <c r="W25" s="1051"/>
      <c r="X25" s="1051"/>
      <c r="Y25" s="1051"/>
      <c r="Z25" s="1052"/>
      <c r="AA25" s="1050"/>
      <c r="AB25" s="1051"/>
      <c r="AC25" s="1051"/>
      <c r="AD25" s="1051"/>
      <c r="AE25" s="1051"/>
      <c r="AF25" s="1051"/>
      <c r="AG25" s="1051"/>
      <c r="AH25" s="1051"/>
      <c r="AI25" s="1051"/>
      <c r="AJ25" s="1051"/>
      <c r="AK25" s="1051"/>
      <c r="AL25" s="1052"/>
      <c r="AM25" s="1053" t="str">
        <f t="shared" si="2"/>
        <v/>
      </c>
      <c r="AN25" s="1054"/>
      <c r="AO25" s="1074"/>
      <c r="AP25" s="1075"/>
      <c r="AQ25" s="1076"/>
      <c r="AR25" s="1055"/>
      <c r="AS25" s="1056"/>
      <c r="AT25" s="1057" t="str">
        <f t="shared" si="1"/>
        <v/>
      </c>
      <c r="AU25" s="1058"/>
      <c r="AV25" s="1059"/>
      <c r="AW25" s="1041"/>
      <c r="AX25" s="1042"/>
      <c r="AY25" s="1043"/>
      <c r="AZ25" s="1060"/>
      <c r="BA25" s="1061"/>
      <c r="BB25" s="1061"/>
      <c r="BC25" s="301" t="s">
        <v>151</v>
      </c>
      <c r="BJ25" s="180"/>
      <c r="BK25" s="180"/>
      <c r="BL25" s="180"/>
    </row>
    <row r="26" spans="1:64" s="24" customFormat="1" ht="35.15" customHeight="1">
      <c r="A26" s="1131"/>
      <c r="B26" s="1132"/>
      <c r="C26" s="1005"/>
      <c r="D26" s="1006"/>
      <c r="E26" s="1006"/>
      <c r="F26" s="1009" t="s">
        <v>105</v>
      </c>
      <c r="G26" s="1010"/>
      <c r="H26" s="1011"/>
      <c r="I26" s="1012"/>
      <c r="J26" s="1013"/>
      <c r="K26" s="1013"/>
      <c r="L26" s="1014"/>
      <c r="M26" s="1012"/>
      <c r="N26" s="1013"/>
      <c r="O26" s="1013"/>
      <c r="P26" s="1013"/>
      <c r="Q26" s="1013"/>
      <c r="R26" s="1014"/>
      <c r="S26" s="1015"/>
      <c r="T26" s="1016"/>
      <c r="U26" s="1016"/>
      <c r="V26" s="1016"/>
      <c r="W26" s="1016"/>
      <c r="X26" s="1016"/>
      <c r="Y26" s="1016"/>
      <c r="Z26" s="1017"/>
      <c r="AA26" s="1015"/>
      <c r="AB26" s="1016"/>
      <c r="AC26" s="1016"/>
      <c r="AD26" s="1016"/>
      <c r="AE26" s="1016"/>
      <c r="AF26" s="1016"/>
      <c r="AG26" s="1016"/>
      <c r="AH26" s="1016"/>
      <c r="AI26" s="1016"/>
      <c r="AJ26" s="1016"/>
      <c r="AK26" s="1016"/>
      <c r="AL26" s="1017"/>
      <c r="AM26" s="1064" t="str">
        <f t="shared" si="2"/>
        <v/>
      </c>
      <c r="AN26" s="1065"/>
      <c r="AO26" s="1071"/>
      <c r="AP26" s="1072"/>
      <c r="AQ26" s="1073"/>
      <c r="AR26" s="1066"/>
      <c r="AS26" s="1067"/>
      <c r="AT26" s="1068" t="str">
        <f t="shared" si="1"/>
        <v/>
      </c>
      <c r="AU26" s="1069"/>
      <c r="AV26" s="1070"/>
      <c r="AW26" s="1038" t="str">
        <f>IF(AT26="","",SUM(AT26:AV27))</f>
        <v/>
      </c>
      <c r="AX26" s="1039"/>
      <c r="AY26" s="1040"/>
      <c r="AZ26" s="1018"/>
      <c r="BA26" s="1019"/>
      <c r="BB26" s="1019"/>
      <c r="BC26" s="303" t="s">
        <v>151</v>
      </c>
      <c r="BJ26" s="180"/>
      <c r="BK26" s="180"/>
      <c r="BL26" s="180"/>
    </row>
    <row r="27" spans="1:64" s="24" customFormat="1" ht="35.15" customHeight="1" thickBot="1">
      <c r="A27" s="1136"/>
      <c r="B27" s="1137"/>
      <c r="C27" s="1007"/>
      <c r="D27" s="1008"/>
      <c r="E27" s="1008"/>
      <c r="F27" s="1020" t="s">
        <v>107</v>
      </c>
      <c r="G27" s="1021"/>
      <c r="H27" s="1022"/>
      <c r="I27" s="1023"/>
      <c r="J27" s="1024"/>
      <c r="K27" s="1024"/>
      <c r="L27" s="1025"/>
      <c r="M27" s="1023"/>
      <c r="N27" s="1024"/>
      <c r="O27" s="1024"/>
      <c r="P27" s="1024"/>
      <c r="Q27" s="1024"/>
      <c r="R27" s="1025"/>
      <c r="S27" s="1026"/>
      <c r="T27" s="1027"/>
      <c r="U27" s="1027"/>
      <c r="V27" s="1027"/>
      <c r="W27" s="1027"/>
      <c r="X27" s="1027"/>
      <c r="Y27" s="1027"/>
      <c r="Z27" s="1028"/>
      <c r="AA27" s="1026"/>
      <c r="AB27" s="1027"/>
      <c r="AC27" s="1027"/>
      <c r="AD27" s="1027"/>
      <c r="AE27" s="1027"/>
      <c r="AF27" s="1027"/>
      <c r="AG27" s="1027"/>
      <c r="AH27" s="1027"/>
      <c r="AI27" s="1027"/>
      <c r="AJ27" s="1027"/>
      <c r="AK27" s="1027"/>
      <c r="AL27" s="1028"/>
      <c r="AM27" s="1029" t="str">
        <f t="shared" si="2"/>
        <v/>
      </c>
      <c r="AN27" s="1030"/>
      <c r="AO27" s="1147"/>
      <c r="AP27" s="1148"/>
      <c r="AQ27" s="1149"/>
      <c r="AR27" s="1031"/>
      <c r="AS27" s="1032"/>
      <c r="AT27" s="1033" t="str">
        <f t="shared" si="1"/>
        <v/>
      </c>
      <c r="AU27" s="1034"/>
      <c r="AV27" s="1035"/>
      <c r="AW27" s="1144"/>
      <c r="AX27" s="1145"/>
      <c r="AY27" s="1146"/>
      <c r="AZ27" s="1036"/>
      <c r="BA27" s="1037"/>
      <c r="BB27" s="1037"/>
      <c r="BC27" s="305" t="s">
        <v>151</v>
      </c>
      <c r="BJ27" s="180"/>
      <c r="BK27" s="180"/>
      <c r="BL27" s="180"/>
    </row>
    <row r="28" spans="1:64" s="25" customFormat="1" ht="16.5" customHeight="1">
      <c r="A28" s="1135"/>
      <c r="B28" s="1135"/>
      <c r="C28" s="1135"/>
      <c r="D28" s="1135"/>
      <c r="E28" s="1135"/>
      <c r="F28" s="1135"/>
      <c r="G28" s="1135"/>
      <c r="H28" s="1135"/>
      <c r="I28" s="1135"/>
      <c r="J28" s="1135"/>
      <c r="K28" s="1135"/>
      <c r="L28" s="1135"/>
      <c r="M28" s="1135"/>
      <c r="N28" s="1135"/>
      <c r="O28" s="1135"/>
      <c r="P28" s="1135"/>
      <c r="Q28" s="1135"/>
      <c r="R28" s="1135"/>
      <c r="S28" s="1135"/>
      <c r="T28" s="1135"/>
      <c r="U28" s="1135"/>
      <c r="V28" s="1135"/>
      <c r="W28" s="1135"/>
      <c r="X28" s="1135"/>
      <c r="Y28" s="1135"/>
      <c r="Z28" s="1135"/>
      <c r="AA28" s="1135"/>
      <c r="AB28" s="1135"/>
      <c r="AC28" s="1135"/>
      <c r="AD28" s="1135"/>
      <c r="AE28" s="1135"/>
      <c r="AF28" s="1135"/>
      <c r="AG28" s="1135"/>
      <c r="AH28" s="1135"/>
      <c r="AI28" s="1135"/>
      <c r="AJ28" s="1135"/>
      <c r="AK28" s="1135"/>
      <c r="AL28" s="1135"/>
      <c r="AM28" s="1135"/>
      <c r="AN28" s="1135"/>
      <c r="AO28" s="1135"/>
      <c r="AP28" s="1135"/>
      <c r="AQ28" s="1135"/>
      <c r="AR28" s="1135"/>
      <c r="AS28" s="1135"/>
      <c r="AT28" s="1135"/>
      <c r="AU28" s="1135"/>
      <c r="AV28" s="1135"/>
      <c r="AW28" s="1135"/>
      <c r="AX28" s="1135"/>
      <c r="AY28" s="1135"/>
      <c r="AZ28" s="1135"/>
      <c r="BA28" s="1135"/>
      <c r="BB28" s="1135"/>
      <c r="BC28" s="1135"/>
    </row>
    <row r="29" spans="1:64" s="25" customFormat="1" ht="34.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row>
    <row r="30" spans="1:64" ht="21.75" customHeight="1">
      <c r="B30" s="49" t="s">
        <v>275</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1138" t="s">
        <v>29</v>
      </c>
      <c r="B31" s="1138"/>
      <c r="C31" s="1138"/>
      <c r="D31" s="1138"/>
      <c r="E31" s="1138"/>
      <c r="F31" s="1138"/>
      <c r="G31" s="1139" t="s">
        <v>95</v>
      </c>
      <c r="H31" s="1139"/>
      <c r="I31" s="1139"/>
      <c r="J31" s="1139"/>
      <c r="K31" s="1139"/>
      <c r="L31" s="1139"/>
      <c r="M31" s="1139"/>
      <c r="N31" s="1140" t="s">
        <v>6</v>
      </c>
      <c r="O31" s="1140"/>
      <c r="P31" s="1140"/>
      <c r="Q31" s="1140"/>
      <c r="R31" s="1140"/>
      <c r="S31" s="1140"/>
      <c r="T31" s="1141"/>
      <c r="U31" s="1142"/>
      <c r="V31" s="1142"/>
      <c r="W31" s="1142"/>
      <c r="X31" s="1142"/>
      <c r="Y31" s="1142"/>
      <c r="Z31" s="1142"/>
      <c r="AA31" s="1142"/>
      <c r="AB31" s="1142"/>
      <c r="AC31" s="1142"/>
      <c r="AD31" s="1142"/>
      <c r="AE31" s="1142"/>
      <c r="AF31" s="1142"/>
      <c r="AG31" s="1142"/>
      <c r="AH31" s="1142"/>
      <c r="AI31" s="1142"/>
      <c r="AJ31" s="1142"/>
      <c r="AK31" s="1142"/>
      <c r="AL31" s="1142"/>
      <c r="AM31" s="1142"/>
      <c r="AN31" s="1143"/>
      <c r="AO31" s="1140" t="s">
        <v>34</v>
      </c>
      <c r="AP31" s="1140"/>
      <c r="AQ31" s="1140"/>
      <c r="AR31" s="1140"/>
      <c r="AS31" s="1140"/>
      <c r="AT31" s="1140"/>
      <c r="AU31" s="1141"/>
      <c r="AV31" s="1142"/>
      <c r="AW31" s="1142"/>
      <c r="AX31" s="1142"/>
      <c r="AY31" s="1142"/>
      <c r="AZ31" s="1142"/>
      <c r="BA31" s="1142"/>
      <c r="BB31" s="1142"/>
      <c r="BC31" s="1143"/>
    </row>
    <row r="32" spans="1:64" ht="34.5" customHeight="1">
      <c r="A32" s="1138" t="s">
        <v>29</v>
      </c>
      <c r="B32" s="1138"/>
      <c r="C32" s="1138"/>
      <c r="D32" s="1138"/>
      <c r="E32" s="1138"/>
      <c r="F32" s="1138"/>
      <c r="G32" s="1139" t="s">
        <v>96</v>
      </c>
      <c r="H32" s="1139"/>
      <c r="I32" s="1139"/>
      <c r="J32" s="1139"/>
      <c r="K32" s="1139"/>
      <c r="L32" s="1139"/>
      <c r="M32" s="1139"/>
      <c r="N32" s="1140" t="s">
        <v>6</v>
      </c>
      <c r="O32" s="1140"/>
      <c r="P32" s="1140"/>
      <c r="Q32" s="1140"/>
      <c r="R32" s="1140"/>
      <c r="S32" s="1140"/>
      <c r="T32" s="1141"/>
      <c r="U32" s="1142"/>
      <c r="V32" s="1142"/>
      <c r="W32" s="1142"/>
      <c r="X32" s="1142"/>
      <c r="Y32" s="1142"/>
      <c r="Z32" s="1142"/>
      <c r="AA32" s="1142"/>
      <c r="AB32" s="1142"/>
      <c r="AC32" s="1142"/>
      <c r="AD32" s="1142"/>
      <c r="AE32" s="1142"/>
      <c r="AF32" s="1142"/>
      <c r="AG32" s="1142"/>
      <c r="AH32" s="1142"/>
      <c r="AI32" s="1142"/>
      <c r="AJ32" s="1142"/>
      <c r="AK32" s="1142"/>
      <c r="AL32" s="1142"/>
      <c r="AM32" s="1142"/>
      <c r="AN32" s="1143"/>
      <c r="AO32" s="1140" t="s">
        <v>34</v>
      </c>
      <c r="AP32" s="1140"/>
      <c r="AQ32" s="1140"/>
      <c r="AR32" s="1140"/>
      <c r="AS32" s="1140"/>
      <c r="AT32" s="1140"/>
      <c r="AU32" s="1141"/>
      <c r="AV32" s="1142"/>
      <c r="AW32" s="1142"/>
      <c r="AX32" s="1142"/>
      <c r="AY32" s="1142"/>
      <c r="AZ32" s="1142"/>
      <c r="BA32" s="1142"/>
      <c r="BB32" s="1142"/>
      <c r="BC32" s="1143"/>
    </row>
    <row r="33" spans="1:55" ht="35.15" customHeight="1">
      <c r="A33" s="1138" t="s">
        <v>29</v>
      </c>
      <c r="B33" s="1138"/>
      <c r="C33" s="1138"/>
      <c r="D33" s="1138"/>
      <c r="E33" s="1138"/>
      <c r="F33" s="1138"/>
      <c r="G33" s="1139" t="s">
        <v>97</v>
      </c>
      <c r="H33" s="1139"/>
      <c r="I33" s="1139"/>
      <c r="J33" s="1139"/>
      <c r="K33" s="1139"/>
      <c r="L33" s="1139"/>
      <c r="M33" s="1139"/>
      <c r="N33" s="1140" t="s">
        <v>6</v>
      </c>
      <c r="O33" s="1140"/>
      <c r="P33" s="1140"/>
      <c r="Q33" s="1140"/>
      <c r="R33" s="1140"/>
      <c r="S33" s="1140"/>
      <c r="T33" s="1141"/>
      <c r="U33" s="1142"/>
      <c r="V33" s="1142"/>
      <c r="W33" s="1142"/>
      <c r="X33" s="1142"/>
      <c r="Y33" s="1142"/>
      <c r="Z33" s="1142"/>
      <c r="AA33" s="1142"/>
      <c r="AB33" s="1142"/>
      <c r="AC33" s="1142"/>
      <c r="AD33" s="1142"/>
      <c r="AE33" s="1142"/>
      <c r="AF33" s="1142"/>
      <c r="AG33" s="1142"/>
      <c r="AH33" s="1142"/>
      <c r="AI33" s="1142"/>
      <c r="AJ33" s="1142"/>
      <c r="AK33" s="1142"/>
      <c r="AL33" s="1142"/>
      <c r="AM33" s="1142"/>
      <c r="AN33" s="1143"/>
      <c r="AO33" s="1140" t="s">
        <v>34</v>
      </c>
      <c r="AP33" s="1140"/>
      <c r="AQ33" s="1140"/>
      <c r="AR33" s="1140"/>
      <c r="AS33" s="1140"/>
      <c r="AT33" s="1140"/>
      <c r="AU33" s="1141"/>
      <c r="AV33" s="1142"/>
      <c r="AW33" s="1142"/>
      <c r="AX33" s="1142"/>
      <c r="AY33" s="1142"/>
      <c r="AZ33" s="1142"/>
      <c r="BA33" s="1142"/>
      <c r="BB33" s="1142"/>
      <c r="BC33" s="1143"/>
    </row>
    <row r="34" spans="1:55" s="25" customFormat="1" ht="35.2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row>
    <row r="35" spans="1:55" s="25" customFormat="1" ht="35.2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row>
    <row r="36" spans="1:55" s="25" customFormat="1" ht="35.2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row>
    <row r="37" spans="1:55" s="25" customFormat="1" ht="31.5" customHeight="1" thickBot="1">
      <c r="A37" s="54" t="s">
        <v>122</v>
      </c>
      <c r="B37" s="134"/>
      <c r="C37" s="134"/>
      <c r="D37" s="134"/>
      <c r="E37" s="134"/>
      <c r="F37" s="134"/>
      <c r="G37" s="134"/>
      <c r="H37" s="134"/>
      <c r="I37" s="134"/>
      <c r="J37" s="134"/>
      <c r="K37" s="134"/>
      <c r="L37" s="134"/>
      <c r="M37" s="134"/>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4"/>
      <c r="AS37" s="134"/>
      <c r="AT37" s="134"/>
      <c r="AU37" s="134"/>
      <c r="AV37" s="134"/>
      <c r="AW37" s="134"/>
      <c r="AX37" s="134"/>
      <c r="AY37" s="134"/>
      <c r="AZ37" s="134"/>
      <c r="BA37" s="134"/>
      <c r="BB37" s="134"/>
      <c r="BC37" s="134"/>
    </row>
    <row r="38" spans="1:55" s="25" customFormat="1" ht="57.75" customHeight="1" thickBot="1">
      <c r="A38" s="1086" t="s">
        <v>26</v>
      </c>
      <c r="B38" s="1087"/>
      <c r="C38" s="1167" t="s">
        <v>61</v>
      </c>
      <c r="D38" s="1168"/>
      <c r="E38" s="1168"/>
      <c r="F38" s="1169"/>
      <c r="G38" s="935" t="s">
        <v>104</v>
      </c>
      <c r="H38" s="936"/>
      <c r="I38" s="936"/>
      <c r="J38" s="936"/>
      <c r="K38" s="1170" t="s">
        <v>89</v>
      </c>
      <c r="L38" s="936"/>
      <c r="M38" s="936"/>
      <c r="N38" s="936"/>
      <c r="O38" s="936"/>
      <c r="P38" s="936"/>
      <c r="Q38" s="976"/>
      <c r="R38" s="1171" t="s">
        <v>109</v>
      </c>
      <c r="S38" s="1172"/>
      <c r="T38" s="936" t="s">
        <v>98</v>
      </c>
      <c r="U38" s="936"/>
      <c r="V38" s="936"/>
      <c r="W38" s="936"/>
      <c r="X38" s="936"/>
      <c r="Y38" s="936"/>
      <c r="Z38" s="937"/>
      <c r="AA38" s="935" t="s">
        <v>123</v>
      </c>
      <c r="AB38" s="936"/>
      <c r="AC38" s="936"/>
      <c r="AD38" s="936"/>
      <c r="AE38" s="936"/>
      <c r="AF38" s="936"/>
      <c r="AG38" s="936"/>
      <c r="AH38" s="936"/>
      <c r="AI38" s="936"/>
      <c r="AJ38" s="936"/>
      <c r="AK38" s="936"/>
      <c r="AL38" s="936"/>
      <c r="AM38" s="936"/>
      <c r="AN38" s="937"/>
      <c r="AO38" s="935" t="s">
        <v>124</v>
      </c>
      <c r="AP38" s="936"/>
      <c r="AQ38" s="936"/>
      <c r="AR38" s="936"/>
      <c r="AS38" s="936"/>
      <c r="AT38" s="936"/>
      <c r="AU38" s="936"/>
      <c r="AV38" s="936"/>
      <c r="AW38" s="936"/>
      <c r="AX38" s="936"/>
      <c r="AY38" s="936"/>
      <c r="AZ38" s="936"/>
      <c r="BA38" s="936"/>
      <c r="BB38" s="936"/>
      <c r="BC38" s="938"/>
    </row>
    <row r="39" spans="1:55" s="25" customFormat="1" ht="41.25" customHeight="1" thickTop="1">
      <c r="A39" s="1150" t="s">
        <v>95</v>
      </c>
      <c r="B39" s="968"/>
      <c r="C39" s="1151" t="str">
        <f>IF(C10="","",C10)</f>
        <v/>
      </c>
      <c r="D39" s="1152"/>
      <c r="E39" s="1152"/>
      <c r="F39" s="1153"/>
      <c r="G39" s="1154" t="str">
        <f>IF(COUNTIF(AM10:AN11,"err")&gt;0,"",IF(AND(M10="",M11=""),"",IF(AND(M10="",M11&lt;&gt;""),"",IF(AM11="",AM10,("D"&amp;MIN(RIGHT(AM10,1),RIGHT(AM11,1)))))))</f>
        <v/>
      </c>
      <c r="H39" s="1155"/>
      <c r="I39" s="1155"/>
      <c r="J39" s="1155"/>
      <c r="K39" s="1156" t="str">
        <f>IF(OR(G39="",AM10=""),"",INDEX(AZ10:AZ11,MATCH(G39,AM10:AM11,0)))</f>
        <v/>
      </c>
      <c r="L39" s="1157"/>
      <c r="M39" s="1157"/>
      <c r="N39" s="1157"/>
      <c r="O39" s="1157"/>
      <c r="P39" s="1157"/>
      <c r="Q39" s="194" t="s">
        <v>106</v>
      </c>
      <c r="R39" s="1158" t="s">
        <v>109</v>
      </c>
      <c r="S39" s="1159"/>
      <c r="T39" s="1160" t="str">
        <f>IF(G39="","",IF($G$50&lt;=3,VLOOKUP(G39,BO:BP,2,0),VLOOKUP(G39,BO:BQ,3,0)))</f>
        <v/>
      </c>
      <c r="U39" s="1160"/>
      <c r="V39" s="1160"/>
      <c r="W39" s="1160"/>
      <c r="X39" s="1160"/>
      <c r="Y39" s="1160"/>
      <c r="Z39" s="140" t="s">
        <v>0</v>
      </c>
      <c r="AA39" s="1161" t="str">
        <f t="shared" ref="AA39:AA47" si="3">IF(K39="","",K39*T39)</f>
        <v/>
      </c>
      <c r="AB39" s="1162"/>
      <c r="AC39" s="1162"/>
      <c r="AD39" s="1162"/>
      <c r="AE39" s="1162"/>
      <c r="AF39" s="1162"/>
      <c r="AG39" s="1162"/>
      <c r="AH39" s="1162"/>
      <c r="AI39" s="1162"/>
      <c r="AJ39" s="1162"/>
      <c r="AK39" s="1162"/>
      <c r="AL39" s="1162"/>
      <c r="AM39" s="1162"/>
      <c r="AN39" s="141" t="s">
        <v>0</v>
      </c>
      <c r="AO39" s="1163">
        <f>SUM(AA39:AM41)</f>
        <v>0</v>
      </c>
      <c r="AP39" s="1164"/>
      <c r="AQ39" s="1164"/>
      <c r="AR39" s="1164"/>
      <c r="AS39" s="1164"/>
      <c r="AT39" s="1164"/>
      <c r="AU39" s="1164"/>
      <c r="AV39" s="1164"/>
      <c r="AW39" s="1164"/>
      <c r="AX39" s="1164"/>
      <c r="AY39" s="1164"/>
      <c r="AZ39" s="1164"/>
      <c r="BA39" s="1164"/>
      <c r="BB39" s="1164"/>
      <c r="BC39" s="1217" t="s">
        <v>0</v>
      </c>
    </row>
    <row r="40" spans="1:55" s="25" customFormat="1" ht="41.25" customHeight="1">
      <c r="A40" s="969"/>
      <c r="B40" s="971"/>
      <c r="C40" s="1173" t="str">
        <f>IF(C12="","",C12)</f>
        <v/>
      </c>
      <c r="D40" s="1174"/>
      <c r="E40" s="1174"/>
      <c r="F40" s="1175"/>
      <c r="G40" s="1176" t="str">
        <f>IF(COUNTIF(AM12:AN13,"err")&gt;0,"",IF(AND(M12="",M13=""),"",IF(AND(M12="",M13&lt;&gt;""),"",IF(AM13="",AM12,("D"&amp;MIN(RIGHT(AM12,1),RIGHT(AM13,1)))))))</f>
        <v/>
      </c>
      <c r="H40" s="1177"/>
      <c r="I40" s="1177"/>
      <c r="J40" s="1177"/>
      <c r="K40" s="1178" t="str">
        <f>IF(OR(G40="",AM12=""),"",INDEX(AZ12:AZ13,MATCH(G40,AM12:AM13,0)))</f>
        <v/>
      </c>
      <c r="L40" s="1179"/>
      <c r="M40" s="1179"/>
      <c r="N40" s="1179"/>
      <c r="O40" s="1179"/>
      <c r="P40" s="1179"/>
      <c r="Q40" s="198" t="s">
        <v>110</v>
      </c>
      <c r="R40" s="1180" t="s">
        <v>111</v>
      </c>
      <c r="S40" s="1181"/>
      <c r="T40" s="1182" t="str">
        <f>IF(G40="","",IF($G$50&lt;=3,VLOOKUP(G40,BO:BP,2,0),VLOOKUP(G40,BO:BQ,3,0)))</f>
        <v/>
      </c>
      <c r="U40" s="1182"/>
      <c r="V40" s="1182"/>
      <c r="W40" s="1182"/>
      <c r="X40" s="1182"/>
      <c r="Y40" s="1182"/>
      <c r="Z40" s="139" t="s">
        <v>0</v>
      </c>
      <c r="AA40" s="1183" t="str">
        <f t="shared" si="3"/>
        <v/>
      </c>
      <c r="AB40" s="1184"/>
      <c r="AC40" s="1184"/>
      <c r="AD40" s="1184"/>
      <c r="AE40" s="1184"/>
      <c r="AF40" s="1184"/>
      <c r="AG40" s="1184"/>
      <c r="AH40" s="1184"/>
      <c r="AI40" s="1184"/>
      <c r="AJ40" s="1184"/>
      <c r="AK40" s="1184"/>
      <c r="AL40" s="1184"/>
      <c r="AM40" s="1184"/>
      <c r="AN40" s="139" t="s">
        <v>0</v>
      </c>
      <c r="AO40" s="1165"/>
      <c r="AP40" s="1166"/>
      <c r="AQ40" s="1166"/>
      <c r="AR40" s="1166"/>
      <c r="AS40" s="1166"/>
      <c r="AT40" s="1166"/>
      <c r="AU40" s="1166"/>
      <c r="AV40" s="1166"/>
      <c r="AW40" s="1166"/>
      <c r="AX40" s="1166"/>
      <c r="AY40" s="1166"/>
      <c r="AZ40" s="1166"/>
      <c r="BA40" s="1166"/>
      <c r="BB40" s="1166"/>
      <c r="BC40" s="1187"/>
    </row>
    <row r="41" spans="1:55" s="25" customFormat="1" ht="41.25" customHeight="1">
      <c r="A41" s="862"/>
      <c r="B41" s="864"/>
      <c r="C41" s="1218" t="str">
        <f>IF(C14="","",C14)</f>
        <v/>
      </c>
      <c r="D41" s="1219"/>
      <c r="E41" s="1219"/>
      <c r="F41" s="1220"/>
      <c r="G41" s="1210" t="str">
        <f>IF(COUNTIF(AM14:AN15,"err")&gt;0,"",IF(AND(M14="",M15=""),"",IF(AND(M14="",M15&lt;&gt;""),"",IF(AM15="",AM14,("D"&amp;MIN(RIGHT(AM14,1),RIGHT(AM15,1)))))))</f>
        <v/>
      </c>
      <c r="H41" s="1211"/>
      <c r="I41" s="1211"/>
      <c r="J41" s="1211"/>
      <c r="K41" s="1212" t="str">
        <f>IF(OR(G41="",AM14=""),"",INDEX(AZ14:AZ15,MATCH(G41,AM14:AM15,0)))</f>
        <v/>
      </c>
      <c r="L41" s="1213"/>
      <c r="M41" s="1213"/>
      <c r="N41" s="1213"/>
      <c r="O41" s="1213"/>
      <c r="P41" s="1213"/>
      <c r="Q41" s="194" t="s">
        <v>110</v>
      </c>
      <c r="R41" s="1221" t="s">
        <v>111</v>
      </c>
      <c r="S41" s="1222"/>
      <c r="T41" s="1223" t="str">
        <f>IF(G41="","",IF($G$50&lt;=3,VLOOKUP(G41,BO:BP,2,0),VLOOKUP(G41,BO:BQ,3,0)))</f>
        <v/>
      </c>
      <c r="U41" s="1223"/>
      <c r="V41" s="1223"/>
      <c r="W41" s="1223"/>
      <c r="X41" s="1223"/>
      <c r="Y41" s="1223"/>
      <c r="Z41" s="140" t="s">
        <v>0</v>
      </c>
      <c r="AA41" s="1208" t="str">
        <f t="shared" si="3"/>
        <v/>
      </c>
      <c r="AB41" s="1209"/>
      <c r="AC41" s="1209"/>
      <c r="AD41" s="1209"/>
      <c r="AE41" s="1209"/>
      <c r="AF41" s="1209"/>
      <c r="AG41" s="1209"/>
      <c r="AH41" s="1209"/>
      <c r="AI41" s="1209"/>
      <c r="AJ41" s="1209"/>
      <c r="AK41" s="1209"/>
      <c r="AL41" s="1209"/>
      <c r="AM41" s="1209"/>
      <c r="AN41" s="143" t="s">
        <v>0</v>
      </c>
      <c r="AO41" s="1165"/>
      <c r="AP41" s="1166"/>
      <c r="AQ41" s="1166"/>
      <c r="AR41" s="1166"/>
      <c r="AS41" s="1166"/>
      <c r="AT41" s="1166"/>
      <c r="AU41" s="1166"/>
      <c r="AV41" s="1166"/>
      <c r="AW41" s="1166"/>
      <c r="AX41" s="1166"/>
      <c r="AY41" s="1166"/>
      <c r="AZ41" s="1166"/>
      <c r="BA41" s="1166"/>
      <c r="BB41" s="1166"/>
      <c r="BC41" s="1187"/>
    </row>
    <row r="42" spans="1:55" s="25" customFormat="1" ht="41.25" customHeight="1">
      <c r="A42" s="1193" t="s">
        <v>96</v>
      </c>
      <c r="B42" s="861"/>
      <c r="C42" s="1194" t="str">
        <f>IF(C16="","",C16)</f>
        <v/>
      </c>
      <c r="D42" s="1195"/>
      <c r="E42" s="1195"/>
      <c r="F42" s="1196"/>
      <c r="G42" s="1232" t="str">
        <f>IF(COUNTIF(AM16:AN17,"err")&gt;0,"",IF(AND(M16="",M17=""),"",IF(AND(M16="",M17&lt;&gt;""),"",IF(AM17="",AM16,("D"&amp;MIN(RIGHT(AM16,1),RIGHT(AM17,1)))))))</f>
        <v/>
      </c>
      <c r="H42" s="1233"/>
      <c r="I42" s="1233"/>
      <c r="J42" s="1233"/>
      <c r="K42" s="1230" t="str">
        <f>IF(OR(G42="",AM16=""),"",INDEX(AZ16:AZ17,MATCH(G42,AM16:AM17,0)))</f>
        <v/>
      </c>
      <c r="L42" s="1231"/>
      <c r="M42" s="1231"/>
      <c r="N42" s="1231"/>
      <c r="O42" s="1231"/>
      <c r="P42" s="1231"/>
      <c r="Q42" s="199" t="s">
        <v>110</v>
      </c>
      <c r="R42" s="869" t="s">
        <v>111</v>
      </c>
      <c r="S42" s="870"/>
      <c r="T42" s="1214" t="str">
        <f>IF(G42="","",VLOOKUP(G42,BO:BR,4,0))</f>
        <v/>
      </c>
      <c r="U42" s="1214"/>
      <c r="V42" s="1214"/>
      <c r="W42" s="1214"/>
      <c r="X42" s="1214"/>
      <c r="Y42" s="1214"/>
      <c r="Z42" s="137" t="s">
        <v>0</v>
      </c>
      <c r="AA42" s="1191" t="str">
        <f t="shared" si="3"/>
        <v/>
      </c>
      <c r="AB42" s="1192"/>
      <c r="AC42" s="1192"/>
      <c r="AD42" s="1192"/>
      <c r="AE42" s="1192"/>
      <c r="AF42" s="1192"/>
      <c r="AG42" s="1192"/>
      <c r="AH42" s="1192"/>
      <c r="AI42" s="1192"/>
      <c r="AJ42" s="1192"/>
      <c r="AK42" s="1192"/>
      <c r="AL42" s="1192"/>
      <c r="AM42" s="1192"/>
      <c r="AN42" s="145" t="s">
        <v>0</v>
      </c>
      <c r="AO42" s="1203">
        <f>SUM(AA42:AM44)</f>
        <v>0</v>
      </c>
      <c r="AP42" s="1204"/>
      <c r="AQ42" s="1204"/>
      <c r="AR42" s="1204"/>
      <c r="AS42" s="1204"/>
      <c r="AT42" s="1204"/>
      <c r="AU42" s="1204"/>
      <c r="AV42" s="1204"/>
      <c r="AW42" s="1204"/>
      <c r="AX42" s="1204"/>
      <c r="AY42" s="1204"/>
      <c r="AZ42" s="1204"/>
      <c r="BA42" s="1204"/>
      <c r="BB42" s="1204"/>
      <c r="BC42" s="1207" t="s">
        <v>0</v>
      </c>
    </row>
    <row r="43" spans="1:55" s="25" customFormat="1" ht="41.25" customHeight="1">
      <c r="A43" s="969"/>
      <c r="B43" s="971"/>
      <c r="C43" s="1173" t="str">
        <f>IF(C18="","",C18)</f>
        <v/>
      </c>
      <c r="D43" s="1174"/>
      <c r="E43" s="1174"/>
      <c r="F43" s="1175"/>
      <c r="G43" s="1176" t="str">
        <f>IF(COUNTIF(AM18:AN19,"err")&gt;0,"",IF(AND(M18="",M19=""),"",IF(AND(M18="",M19&lt;&gt;""),"",IF(AM19="",AM18,("D"&amp;MIN(RIGHT(AM18,1),RIGHT(AM19,1)))))))</f>
        <v/>
      </c>
      <c r="H43" s="1177"/>
      <c r="I43" s="1177"/>
      <c r="J43" s="1177"/>
      <c r="K43" s="1178" t="str">
        <f>IF(OR(G43="",AM18=""),"",INDEX(AZ18:AZ19,MATCH(G43,AM18:AM19,0)))</f>
        <v/>
      </c>
      <c r="L43" s="1179"/>
      <c r="M43" s="1179"/>
      <c r="N43" s="1179"/>
      <c r="O43" s="1179"/>
      <c r="P43" s="1179"/>
      <c r="Q43" s="198" t="s">
        <v>110</v>
      </c>
      <c r="R43" s="1180" t="s">
        <v>111</v>
      </c>
      <c r="S43" s="1181"/>
      <c r="T43" s="1182" t="str">
        <f>IF(G43="","",VLOOKUP(G43,BO:BR,4,0))</f>
        <v/>
      </c>
      <c r="U43" s="1182"/>
      <c r="V43" s="1182"/>
      <c r="W43" s="1182"/>
      <c r="X43" s="1182"/>
      <c r="Y43" s="1182"/>
      <c r="Z43" s="139" t="s">
        <v>0</v>
      </c>
      <c r="AA43" s="1183" t="str">
        <f t="shared" si="3"/>
        <v/>
      </c>
      <c r="AB43" s="1184"/>
      <c r="AC43" s="1184"/>
      <c r="AD43" s="1184"/>
      <c r="AE43" s="1184"/>
      <c r="AF43" s="1184"/>
      <c r="AG43" s="1184"/>
      <c r="AH43" s="1184"/>
      <c r="AI43" s="1184"/>
      <c r="AJ43" s="1184"/>
      <c r="AK43" s="1184"/>
      <c r="AL43" s="1184"/>
      <c r="AM43" s="1184"/>
      <c r="AN43" s="139" t="s">
        <v>0</v>
      </c>
      <c r="AO43" s="1165"/>
      <c r="AP43" s="1166"/>
      <c r="AQ43" s="1166"/>
      <c r="AR43" s="1166"/>
      <c r="AS43" s="1166"/>
      <c r="AT43" s="1166"/>
      <c r="AU43" s="1166"/>
      <c r="AV43" s="1166"/>
      <c r="AW43" s="1166"/>
      <c r="AX43" s="1166"/>
      <c r="AY43" s="1166"/>
      <c r="AZ43" s="1166"/>
      <c r="BA43" s="1166"/>
      <c r="BB43" s="1166"/>
      <c r="BC43" s="1187"/>
    </row>
    <row r="44" spans="1:55" s="25" customFormat="1" ht="41.25" customHeight="1">
      <c r="A44" s="862"/>
      <c r="B44" s="864"/>
      <c r="C44" s="1218" t="str">
        <f>IF(C20="","",C20)</f>
        <v/>
      </c>
      <c r="D44" s="1219"/>
      <c r="E44" s="1219"/>
      <c r="F44" s="1220"/>
      <c r="G44" s="1215" t="str">
        <f>IF(COUNTIF(AM20:AN21,"err")&gt;0,"",IF(AND(M20="",M21=""),"",IF(AND(M20="",M21&lt;&gt;""),"",IF(AM21="",AM20,("D"&amp;MIN(RIGHT(AM20,1),RIGHT(AM21,1)))))))</f>
        <v/>
      </c>
      <c r="H44" s="1216"/>
      <c r="I44" s="1216"/>
      <c r="J44" s="1216"/>
      <c r="K44" s="1212" t="str">
        <f>IF(OR(G44="",AM20=""),"",INDEX(AZ20:AZ21,MATCH(G44,AM20:AM21,0)))</f>
        <v/>
      </c>
      <c r="L44" s="1213"/>
      <c r="M44" s="1213"/>
      <c r="N44" s="1213"/>
      <c r="O44" s="1213"/>
      <c r="P44" s="1213"/>
      <c r="Q44" s="197" t="s">
        <v>110</v>
      </c>
      <c r="R44" s="1221" t="s">
        <v>111</v>
      </c>
      <c r="S44" s="1222"/>
      <c r="T44" s="856" t="str">
        <f>IF(G44="","",VLOOKUP(G44,BO:BR,4,0))</f>
        <v/>
      </c>
      <c r="U44" s="856"/>
      <c r="V44" s="856"/>
      <c r="W44" s="856"/>
      <c r="X44" s="856"/>
      <c r="Y44" s="856"/>
      <c r="Z44" s="138" t="s">
        <v>0</v>
      </c>
      <c r="AA44" s="1208" t="str">
        <f t="shared" si="3"/>
        <v/>
      </c>
      <c r="AB44" s="1209"/>
      <c r="AC44" s="1209"/>
      <c r="AD44" s="1209"/>
      <c r="AE44" s="1209"/>
      <c r="AF44" s="1209"/>
      <c r="AG44" s="1209"/>
      <c r="AH44" s="1209"/>
      <c r="AI44" s="1209"/>
      <c r="AJ44" s="1209"/>
      <c r="AK44" s="1209"/>
      <c r="AL44" s="1209"/>
      <c r="AM44" s="1209"/>
      <c r="AN44" s="142" t="s">
        <v>0</v>
      </c>
      <c r="AO44" s="1205"/>
      <c r="AP44" s="1206"/>
      <c r="AQ44" s="1206"/>
      <c r="AR44" s="1206"/>
      <c r="AS44" s="1206"/>
      <c r="AT44" s="1206"/>
      <c r="AU44" s="1206"/>
      <c r="AV44" s="1206"/>
      <c r="AW44" s="1206"/>
      <c r="AX44" s="1206"/>
      <c r="AY44" s="1206"/>
      <c r="AZ44" s="1206"/>
      <c r="BA44" s="1206"/>
      <c r="BB44" s="1206"/>
      <c r="BC44" s="1188"/>
    </row>
    <row r="45" spans="1:55" s="25" customFormat="1" ht="41.25" customHeight="1">
      <c r="A45" s="1193" t="s">
        <v>97</v>
      </c>
      <c r="B45" s="861"/>
      <c r="C45" s="1194" t="str">
        <f>IF(C22="","",C22)</f>
        <v/>
      </c>
      <c r="D45" s="1195"/>
      <c r="E45" s="1195"/>
      <c r="F45" s="1196"/>
      <c r="G45" s="1197" t="str">
        <f>IF(COUNTIF(AM22:AN23,"err")&gt;0,"",IF(AND(M22="",M23=""),"",IF(AND(M22="",M23&lt;&gt;""),"",IF(AM23="",AM22,("D"&amp;MIN(RIGHT(AM22,1),RIGHT(AM23,1)))))))</f>
        <v/>
      </c>
      <c r="H45" s="1198"/>
      <c r="I45" s="1198"/>
      <c r="J45" s="1198"/>
      <c r="K45" s="1230" t="str">
        <f>IF(OR(G45="",AM22=""),"",INDEX(AZ22:AZ23,MATCH(G45,AM22:AM23,0)))</f>
        <v/>
      </c>
      <c r="L45" s="1231"/>
      <c r="M45" s="1231"/>
      <c r="N45" s="1231"/>
      <c r="O45" s="1231"/>
      <c r="P45" s="1231"/>
      <c r="Q45" s="194" t="s">
        <v>108</v>
      </c>
      <c r="R45" s="869" t="s">
        <v>112</v>
      </c>
      <c r="S45" s="870"/>
      <c r="T45" s="949" t="str">
        <f>IF(G45="","",VLOOKUP(G45,BO:BS,5,0))</f>
        <v/>
      </c>
      <c r="U45" s="949"/>
      <c r="V45" s="949"/>
      <c r="W45" s="949"/>
      <c r="X45" s="949"/>
      <c r="Y45" s="949"/>
      <c r="Z45" s="140" t="s">
        <v>0</v>
      </c>
      <c r="AA45" s="1191" t="str">
        <f t="shared" si="3"/>
        <v/>
      </c>
      <c r="AB45" s="1192"/>
      <c r="AC45" s="1192"/>
      <c r="AD45" s="1192"/>
      <c r="AE45" s="1192"/>
      <c r="AF45" s="1192"/>
      <c r="AG45" s="1192"/>
      <c r="AH45" s="1192"/>
      <c r="AI45" s="1192"/>
      <c r="AJ45" s="1192"/>
      <c r="AK45" s="1192"/>
      <c r="AL45" s="1192"/>
      <c r="AM45" s="1192"/>
      <c r="AN45" s="144" t="s">
        <v>0</v>
      </c>
      <c r="AO45" s="1165">
        <f>SUM(AA45:AM47)</f>
        <v>0</v>
      </c>
      <c r="AP45" s="1166"/>
      <c r="AQ45" s="1166"/>
      <c r="AR45" s="1166"/>
      <c r="AS45" s="1166"/>
      <c r="AT45" s="1166"/>
      <c r="AU45" s="1166"/>
      <c r="AV45" s="1166"/>
      <c r="AW45" s="1166"/>
      <c r="AX45" s="1166"/>
      <c r="AY45" s="1166"/>
      <c r="AZ45" s="1166"/>
      <c r="BA45" s="1166"/>
      <c r="BB45" s="1166"/>
      <c r="BC45" s="1187" t="s">
        <v>0</v>
      </c>
    </row>
    <row r="46" spans="1:55" s="25" customFormat="1" ht="41.25" customHeight="1">
      <c r="A46" s="969"/>
      <c r="B46" s="971"/>
      <c r="C46" s="1173" t="str">
        <f>IF(C24="","",C24)</f>
        <v/>
      </c>
      <c r="D46" s="1174"/>
      <c r="E46" s="1174"/>
      <c r="F46" s="1175"/>
      <c r="G46" s="1176" t="str">
        <f>IF(COUNTIF(AM24:AN25,"err")&gt;0,"",IF(AND(M24="",M25=""),"",IF(AND(M24="",M25&lt;&gt;""),"",IF(AM25="",AM24,("D"&amp;MIN(RIGHT(AM24,1),RIGHT(AM25,1)))))))</f>
        <v/>
      </c>
      <c r="H46" s="1177"/>
      <c r="I46" s="1177"/>
      <c r="J46" s="1177"/>
      <c r="K46" s="1178" t="str">
        <f>IF(OR(G46="",AM24=""),"",INDEX(AZ24:AZ25,MATCH(G46,AM24:AM25,0)))</f>
        <v/>
      </c>
      <c r="L46" s="1179"/>
      <c r="M46" s="1179"/>
      <c r="N46" s="1179"/>
      <c r="O46" s="1179"/>
      <c r="P46" s="1179"/>
      <c r="Q46" s="198" t="s">
        <v>110</v>
      </c>
      <c r="R46" s="1180" t="s">
        <v>111</v>
      </c>
      <c r="S46" s="1181"/>
      <c r="T46" s="1182" t="str">
        <f>IF(G46="","",VLOOKUP(G46,BO:BS,5,0))</f>
        <v/>
      </c>
      <c r="U46" s="1182"/>
      <c r="V46" s="1182"/>
      <c r="W46" s="1182"/>
      <c r="X46" s="1182"/>
      <c r="Y46" s="1182"/>
      <c r="Z46" s="139" t="s">
        <v>0</v>
      </c>
      <c r="AA46" s="1183" t="str">
        <f t="shared" si="3"/>
        <v/>
      </c>
      <c r="AB46" s="1184"/>
      <c r="AC46" s="1184"/>
      <c r="AD46" s="1184"/>
      <c r="AE46" s="1184"/>
      <c r="AF46" s="1184"/>
      <c r="AG46" s="1184"/>
      <c r="AH46" s="1184"/>
      <c r="AI46" s="1184"/>
      <c r="AJ46" s="1184"/>
      <c r="AK46" s="1184"/>
      <c r="AL46" s="1184"/>
      <c r="AM46" s="1184"/>
      <c r="AN46" s="139" t="s">
        <v>0</v>
      </c>
      <c r="AO46" s="1165"/>
      <c r="AP46" s="1166"/>
      <c r="AQ46" s="1166"/>
      <c r="AR46" s="1166"/>
      <c r="AS46" s="1166"/>
      <c r="AT46" s="1166"/>
      <c r="AU46" s="1166"/>
      <c r="AV46" s="1166"/>
      <c r="AW46" s="1166"/>
      <c r="AX46" s="1166"/>
      <c r="AY46" s="1166"/>
      <c r="AZ46" s="1166"/>
      <c r="BA46" s="1166"/>
      <c r="BB46" s="1166"/>
      <c r="BC46" s="1187"/>
    </row>
    <row r="47" spans="1:55" s="25" customFormat="1" ht="41.25" customHeight="1" thickBot="1">
      <c r="A47" s="969"/>
      <c r="B47" s="971"/>
      <c r="C47" s="1199" t="str">
        <f>IF(C26="","",C26)</f>
        <v/>
      </c>
      <c r="D47" s="1200"/>
      <c r="E47" s="1200"/>
      <c r="F47" s="1201"/>
      <c r="G47" s="1210" t="str">
        <f>IF(COUNTIF(AM26:AN27,"err")&gt;0,"",IF(AND(M26="",M27=""),"",IF(AND(M26="",M27&lt;&gt;""),"",IF(AM27="",AM26,("D"&amp;MIN(RIGHT(AM26,1),RIGHT(AM27,1)))))))</f>
        <v/>
      </c>
      <c r="H47" s="1211"/>
      <c r="I47" s="1211"/>
      <c r="J47" s="1211"/>
      <c r="K47" s="1228" t="str">
        <f>IF(OR(G47="",AM26=""),"",INDEX(AZ26:AZ27,MATCH(G47,AM26:AM27,0)))</f>
        <v/>
      </c>
      <c r="L47" s="1229"/>
      <c r="M47" s="1229"/>
      <c r="N47" s="1229"/>
      <c r="O47" s="1229"/>
      <c r="P47" s="1229"/>
      <c r="Q47" s="194" t="s">
        <v>110</v>
      </c>
      <c r="R47" s="947" t="s">
        <v>111</v>
      </c>
      <c r="S47" s="948"/>
      <c r="T47" s="1202" t="str">
        <f>IF(G47="","",VLOOKUP(G47,BO:BS,5,0))</f>
        <v/>
      </c>
      <c r="U47" s="1202"/>
      <c r="V47" s="1202"/>
      <c r="W47" s="1202"/>
      <c r="X47" s="1202"/>
      <c r="Y47" s="1202"/>
      <c r="Z47" s="140" t="s">
        <v>0</v>
      </c>
      <c r="AA47" s="1189" t="str">
        <f t="shared" si="3"/>
        <v/>
      </c>
      <c r="AB47" s="1190"/>
      <c r="AC47" s="1190"/>
      <c r="AD47" s="1190"/>
      <c r="AE47" s="1190"/>
      <c r="AF47" s="1190"/>
      <c r="AG47" s="1190"/>
      <c r="AH47" s="1190"/>
      <c r="AI47" s="1190"/>
      <c r="AJ47" s="1190"/>
      <c r="AK47" s="1190"/>
      <c r="AL47" s="1190"/>
      <c r="AM47" s="1190"/>
      <c r="AN47" s="143" t="s">
        <v>0</v>
      </c>
      <c r="AO47" s="1205"/>
      <c r="AP47" s="1206"/>
      <c r="AQ47" s="1206"/>
      <c r="AR47" s="1206"/>
      <c r="AS47" s="1206"/>
      <c r="AT47" s="1206"/>
      <c r="AU47" s="1206"/>
      <c r="AV47" s="1206"/>
      <c r="AW47" s="1206"/>
      <c r="AX47" s="1206"/>
      <c r="AY47" s="1206"/>
      <c r="AZ47" s="1206"/>
      <c r="BA47" s="1206"/>
      <c r="BB47" s="1206"/>
      <c r="BC47" s="1188"/>
    </row>
    <row r="48" spans="1:55" s="25" customFormat="1" ht="41.25" customHeight="1" thickTop="1" thickBot="1">
      <c r="A48" s="839" t="s">
        <v>113</v>
      </c>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1185">
        <f>SUM(AO39:BC47)</f>
        <v>0</v>
      </c>
      <c r="AP48" s="1186"/>
      <c r="AQ48" s="1186"/>
      <c r="AR48" s="1186"/>
      <c r="AS48" s="1186"/>
      <c r="AT48" s="1186"/>
      <c r="AU48" s="1186"/>
      <c r="AV48" s="1186"/>
      <c r="AW48" s="1186"/>
      <c r="AX48" s="1186"/>
      <c r="AY48" s="1186"/>
      <c r="AZ48" s="1186"/>
      <c r="BA48" s="1186"/>
      <c r="BB48" s="1186"/>
      <c r="BC48" s="191" t="s">
        <v>0</v>
      </c>
    </row>
    <row r="49" spans="1:55" s="25" customFormat="1" ht="34.5" customHeight="1" thickBo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45"/>
      <c r="BA49" s="45"/>
      <c r="BB49" s="135"/>
      <c r="BC49" s="135"/>
    </row>
    <row r="50" spans="1:55" s="25" customFormat="1" ht="35.25" customHeight="1" thickBot="1">
      <c r="A50" s="1224" t="s">
        <v>114</v>
      </c>
      <c r="B50" s="1225"/>
      <c r="C50" s="1225"/>
      <c r="D50" s="1225"/>
      <c r="E50" s="1225"/>
      <c r="F50" s="1225"/>
      <c r="G50" s="1226" t="str">
        <f>IF('定型様式1｜総括表'!$M$12="","",'定型様式1｜総括表'!$M$12)</f>
        <v/>
      </c>
      <c r="H50" s="1226"/>
      <c r="I50" s="1226"/>
      <c r="J50" s="1227"/>
      <c r="K50" s="136"/>
      <c r="L50" s="136"/>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45"/>
      <c r="BA50" s="45"/>
      <c r="BB50" s="135"/>
      <c r="BC50" s="135"/>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39"/>
    </row>
    <row r="103" spans="1:1">
      <c r="A103" s="339"/>
    </row>
    <row r="152" spans="1:1">
      <c r="A152" s="340">
        <f>SUM(AO48)</f>
        <v>0</v>
      </c>
    </row>
  </sheetData>
  <sheetProtection algorithmName="SHA-512" hashValue="DAaKrt4kFBqBdrg9YMpOBtGUlR52/y2YPjhHUA+skTSWBL2Q4rYHM7rzPRGQRhc9MNCgwyFNyePjOPoeWuOSNw==" saltValue="fssZWu6m4slysraUAjXCPA=="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54"/>
  <conditionalFormatting sqref="T32:AN32">
    <cfRule type="expression" dxfId="32" priority="21" stopIfTrue="1">
      <formula>AND(COUNTIF($I$16:$L$21,"吹込・吹付")&gt;0,$T$32="")</formula>
    </cfRule>
  </conditionalFormatting>
  <conditionalFormatting sqref="T33:AN33">
    <cfRule type="expression" dxfId="31" priority="20" stopIfTrue="1">
      <formula>AND(COUNTIF($I$22:$L$27,"吹込・吹付")&gt;0,$T$33="")</formula>
    </cfRule>
  </conditionalFormatting>
  <conditionalFormatting sqref="T31:AN31">
    <cfRule type="expression" dxfId="30" priority="22" stopIfTrue="1">
      <formula>AND(COUNTIF($I$10:$L$15,"吹込・吹付")&gt;0,$T$31="")</formula>
    </cfRule>
  </conditionalFormatting>
  <conditionalFormatting sqref="M10:R10">
    <cfRule type="expression" dxfId="29" priority="18" stopIfTrue="1">
      <formula>AND($M10&lt;&gt;"",$AM10&lt;&gt;"",$AM10&lt;&gt;"D1",$AM10&lt;&gt;"D2",$AM10&lt;&gt;"D3",$AM10&lt;&gt;"D4")</formula>
    </cfRule>
  </conditionalFormatting>
  <conditionalFormatting sqref="M16:R16">
    <cfRule type="expression" dxfId="28" priority="17" stopIfTrue="1">
      <formula>AND($M16&lt;&gt;"",$AM16&lt;&gt;"",$AM16&lt;&gt;"D1",$AM16&lt;&gt;"D2",$AM16&lt;&gt;"D3")</formula>
    </cfRule>
  </conditionalFormatting>
  <conditionalFormatting sqref="M22:R22">
    <cfRule type="expression" dxfId="27" priority="16" stopIfTrue="1">
      <formula>AND($M22&lt;&gt;"",$AM22&lt;&gt;"",$AM22&lt;&gt;"D1",$AM22&lt;&gt;"D2",$AM22&lt;&gt;"D3")</formula>
    </cfRule>
  </conditionalFormatting>
  <conditionalFormatting sqref="M11:R11">
    <cfRule type="expression" dxfId="26" priority="15">
      <formula>AND($M11&lt;&gt;"",$AM11&lt;&gt;"",$AM11&lt;&gt;"D1",$AM11&lt;&gt;"D2",$AM11&lt;&gt;"D3",$AM11&lt;&gt;"D4")</formula>
    </cfRule>
  </conditionalFormatting>
  <conditionalFormatting sqref="M12:R12">
    <cfRule type="expression" dxfId="25" priority="14">
      <formula>AND($M12&lt;&gt;"",$AM12&lt;&gt;"",$AM12&lt;&gt;"D1",$AM12&lt;&gt;"D2",$AM12&lt;&gt;"D3",$AM12&lt;&gt;"D4")</formula>
    </cfRule>
  </conditionalFormatting>
  <conditionalFormatting sqref="M13:R13">
    <cfRule type="expression" dxfId="24" priority="13">
      <formula>AND($M13&lt;&gt;"",$AM13&lt;&gt;"",$AM13&lt;&gt;"D1",$AM13&lt;&gt;"D2",$AM13&lt;&gt;"D3",$AM13&lt;&gt;"D4")</formula>
    </cfRule>
  </conditionalFormatting>
  <conditionalFormatting sqref="M14:R14">
    <cfRule type="expression" dxfId="23" priority="12">
      <formula>AND($M14&lt;&gt;"",$AM14&lt;&gt;"",$AM14&lt;&gt;"D1",$AM14&lt;&gt;"D2",$AM14&lt;&gt;"D3",$AM14&lt;&gt;"D4")</formula>
    </cfRule>
  </conditionalFormatting>
  <conditionalFormatting sqref="M15:R15">
    <cfRule type="expression" dxfId="22" priority="11">
      <formula>AND($M15&lt;&gt;"",$AM15&lt;&gt;"",$AM15&lt;&gt;"D1",$AM15&lt;&gt;"D2",$AM15&lt;&gt;"D3",$AM15&lt;&gt;"D4")</formula>
    </cfRule>
  </conditionalFormatting>
  <conditionalFormatting sqref="M17:R17">
    <cfRule type="expression" dxfId="21" priority="10">
      <formula>AND($M17&lt;&gt;"",$AM17&lt;&gt;"",$AM17&lt;&gt;"D1",$AM17&lt;&gt;"D2",$AM17&lt;&gt;"D3")</formula>
    </cfRule>
  </conditionalFormatting>
  <conditionalFormatting sqref="M18:R18">
    <cfRule type="expression" dxfId="20" priority="9">
      <formula>AND($M18&lt;&gt;"",$AM18&lt;&gt;"",$AM18&lt;&gt;"D1",$AM18&lt;&gt;"D2",$AM18&lt;&gt;"D3")</formula>
    </cfRule>
  </conditionalFormatting>
  <conditionalFormatting sqref="M19:R19">
    <cfRule type="expression" dxfId="19" priority="8">
      <formula>AND($M19&lt;&gt;"",$AM19&lt;&gt;"",$AM19&lt;&gt;"D1",$AM19&lt;&gt;"D2",$AM19&lt;&gt;"D3")</formula>
    </cfRule>
  </conditionalFormatting>
  <conditionalFormatting sqref="M20:R20">
    <cfRule type="expression" dxfId="18" priority="7">
      <formula>AND($M20&lt;&gt;"",$AM20&lt;&gt;"",$AM20&lt;&gt;"D1",$AM20&lt;&gt;"D2",$AM20&lt;&gt;"D3")</formula>
    </cfRule>
  </conditionalFormatting>
  <conditionalFormatting sqref="M21:R21">
    <cfRule type="expression" dxfId="17" priority="6">
      <formula>AND($M21&lt;&gt;"",$AM21&lt;&gt;"",$AM21&lt;&gt;"D1",$AM21&lt;&gt;"D2",$AM21&lt;&gt;"D3")</formula>
    </cfRule>
  </conditionalFormatting>
  <conditionalFormatting sqref="M23:R23">
    <cfRule type="expression" dxfId="16" priority="5">
      <formula>AND($M23&lt;&gt;"",$AM23&lt;&gt;"",$AM23&lt;&gt;"D1",$AM23&lt;&gt;"D2",$AM23&lt;&gt;"D3")</formula>
    </cfRule>
  </conditionalFormatting>
  <conditionalFormatting sqref="M24:R24">
    <cfRule type="expression" dxfId="15" priority="4">
      <formula>AND($M24&lt;&gt;"",$AM24&lt;&gt;"",$AM24&lt;&gt;"D1",$AM24&lt;&gt;"D2",$AM24&lt;&gt;"D3")</formula>
    </cfRule>
  </conditionalFormatting>
  <conditionalFormatting sqref="M25:R25">
    <cfRule type="expression" dxfId="14" priority="3">
      <formula>AND($M25&lt;&gt;"",$AM25&lt;&gt;"",$AM25&lt;&gt;"D1",$AM25&lt;&gt;"D2",$AM25&lt;&gt;"D3")</formula>
    </cfRule>
  </conditionalFormatting>
  <conditionalFormatting sqref="M26:R26">
    <cfRule type="expression" dxfId="13" priority="2">
      <formula>AND($M26&lt;&gt;"",$AM26&lt;&gt;"",$AM26&lt;&gt;"D1",$AM26&lt;&gt;"D2",$AM26&lt;&gt;"D3")</formula>
    </cfRule>
  </conditionalFormatting>
  <conditionalFormatting sqref="M27:R27">
    <cfRule type="expression" dxfId="12"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AV2" sqref="AV2"/>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237</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718">
        <f>'様式第１｜交付申請書'!$CA$2</f>
        <v>0</v>
      </c>
      <c r="AX1" s="718"/>
      <c r="AY1" s="718"/>
      <c r="AZ1" s="718"/>
      <c r="BA1" s="718"/>
      <c r="BB1" s="718"/>
      <c r="BC1" s="65"/>
      <c r="BJ1" s="177"/>
      <c r="BK1" s="177"/>
      <c r="BL1" s="177"/>
    </row>
    <row r="2" spans="1:71" s="1" customFormat="1" ht="18.75" customHeight="1">
      <c r="A2" s="2"/>
      <c r="B2" s="2"/>
      <c r="AK2" s="128" t="s">
        <v>115</v>
      </c>
      <c r="AV2" s="315" t="str">
        <f>'様式第１｜交付申請書'!$BR$3</f>
        <v>申請者名</v>
      </c>
      <c r="AW2" s="718" t="str">
        <f>'様式第１｜交付申請書'!$CA$3</f>
        <v/>
      </c>
      <c r="AX2" s="718"/>
      <c r="AY2" s="718"/>
      <c r="AZ2" s="718"/>
      <c r="BA2" s="718"/>
      <c r="BB2" s="718"/>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745" t="s">
        <v>273</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256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307"/>
      <c r="B7" s="306"/>
      <c r="C7" s="299" t="s">
        <v>226</v>
      </c>
      <c r="D7" s="34"/>
      <c r="E7" s="34"/>
      <c r="F7" s="34"/>
      <c r="G7" s="309"/>
      <c r="H7" s="310"/>
      <c r="I7" s="299" t="s">
        <v>227</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321" t="s">
        <v>95</v>
      </c>
      <c r="BQ7" s="321"/>
      <c r="BR7" s="321" t="s">
        <v>96</v>
      </c>
      <c r="BS7" s="321" t="s">
        <v>97</v>
      </c>
    </row>
    <row r="8" spans="1:71" ht="36"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P8" s="319"/>
      <c r="BQ8" s="319"/>
      <c r="BR8" s="321"/>
      <c r="BS8" s="321"/>
    </row>
    <row r="9" spans="1:71" ht="36" customHeight="1">
      <c r="A9" s="54" t="s">
        <v>257</v>
      </c>
      <c r="B9" s="323"/>
      <c r="C9" s="323"/>
      <c r="D9" s="324"/>
      <c r="E9" s="324"/>
      <c r="F9" s="324"/>
      <c r="G9" s="324"/>
      <c r="H9" s="324"/>
      <c r="I9" s="324"/>
      <c r="J9" s="324"/>
      <c r="K9" s="324"/>
      <c r="L9" s="324"/>
      <c r="M9" s="324"/>
      <c r="N9" s="324"/>
      <c r="O9" s="324"/>
      <c r="P9" s="324"/>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J9" s="179"/>
      <c r="BK9" s="179"/>
      <c r="BO9" s="192" t="s">
        <v>74</v>
      </c>
      <c r="BP9" s="167" t="s">
        <v>99</v>
      </c>
      <c r="BQ9" s="167" t="s">
        <v>100</v>
      </c>
      <c r="BR9" s="321"/>
      <c r="BS9" s="321"/>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80"/>
      <c r="BK10" s="180"/>
      <c r="BL10" s="180"/>
      <c r="BO10" s="193" t="s">
        <v>75</v>
      </c>
      <c r="BP10" s="166">
        <v>6000</v>
      </c>
      <c r="BQ10" s="166">
        <v>5000</v>
      </c>
      <c r="BR10" s="166">
        <v>7000</v>
      </c>
      <c r="BS10" s="166">
        <v>7500</v>
      </c>
    </row>
    <row r="11" spans="1:71" s="24" customFormat="1" ht="28.5" customHeight="1" thickBot="1">
      <c r="A11" s="1284" t="s">
        <v>86</v>
      </c>
      <c r="B11" s="1285"/>
      <c r="C11" s="1285"/>
      <c r="D11" s="1285"/>
      <c r="E11" s="982" t="s">
        <v>258</v>
      </c>
      <c r="F11" s="982"/>
      <c r="G11" s="982"/>
      <c r="H11" s="982"/>
      <c r="I11" s="982"/>
      <c r="J11" s="982"/>
      <c r="K11" s="982"/>
      <c r="L11" s="982"/>
      <c r="M11" s="982"/>
      <c r="N11" s="983"/>
      <c r="O11" s="325"/>
      <c r="P11" s="325"/>
      <c r="Q11" s="325"/>
      <c r="R11" s="325"/>
      <c r="S11" s="325"/>
      <c r="T11" s="325"/>
      <c r="U11" s="325"/>
      <c r="V11" s="325"/>
      <c r="W11" s="325"/>
      <c r="X11" s="325"/>
      <c r="Y11" s="325"/>
      <c r="Z11" s="325"/>
      <c r="AA11" s="325"/>
      <c r="AB11" s="4"/>
      <c r="AC11" s="4"/>
      <c r="AD11" s="4"/>
      <c r="AE11" s="4"/>
      <c r="AF11" s="4"/>
      <c r="AG11" s="4"/>
      <c r="AH11" s="4"/>
      <c r="AI11" s="4"/>
      <c r="AJ11" s="4"/>
      <c r="AK11" s="4"/>
      <c r="AL11" s="4"/>
      <c r="AM11" s="4"/>
      <c r="AN11" s="4"/>
      <c r="AO11" s="4"/>
      <c r="AP11" s="4"/>
      <c r="AQ11" s="4"/>
      <c r="AR11" s="4"/>
      <c r="AS11" s="326"/>
      <c r="AT11" s="4"/>
      <c r="AU11" s="4"/>
      <c r="AV11" s="4"/>
      <c r="AW11" s="4"/>
      <c r="AX11" s="4"/>
      <c r="AY11" s="4"/>
      <c r="AZ11" s="4"/>
      <c r="BA11" s="4"/>
      <c r="BB11" s="168"/>
      <c r="BC11" s="168"/>
      <c r="BJ11" s="180"/>
      <c r="BK11" s="180"/>
      <c r="BL11" s="180"/>
      <c r="BO11" s="193" t="s">
        <v>76</v>
      </c>
      <c r="BP11" s="166">
        <v>5000</v>
      </c>
      <c r="BQ11" s="166">
        <v>4000</v>
      </c>
      <c r="BR11" s="166">
        <v>6000</v>
      </c>
      <c r="BS11" s="166">
        <v>6500</v>
      </c>
    </row>
    <row r="12" spans="1:71" s="24" customFormat="1" ht="12" customHeight="1" thickBot="1">
      <c r="A12" s="50"/>
      <c r="B12" s="18"/>
      <c r="C12" s="19"/>
      <c r="D12" s="19"/>
      <c r="E12" s="19"/>
      <c r="F12" s="19"/>
      <c r="G12" s="19"/>
      <c r="H12" s="19"/>
      <c r="I12" s="19"/>
      <c r="J12" s="19"/>
      <c r="K12" s="19"/>
      <c r="L12" s="19"/>
      <c r="M12" s="19"/>
      <c r="N12" s="19"/>
      <c r="O12" s="19"/>
      <c r="P12" s="19"/>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57"/>
      <c r="AZ12" s="57"/>
      <c r="BA12" s="57"/>
      <c r="BB12" s="57"/>
      <c r="BC12" s="57"/>
      <c r="BJ12" s="180"/>
      <c r="BK12" s="180"/>
      <c r="BL12" s="180"/>
      <c r="BO12" s="193" t="s">
        <v>77</v>
      </c>
      <c r="BP12" s="166">
        <v>4000</v>
      </c>
      <c r="BQ12" s="166">
        <v>3000</v>
      </c>
      <c r="BR12" s="166">
        <v>5000</v>
      </c>
      <c r="BS12" s="166">
        <v>5500</v>
      </c>
    </row>
    <row r="13" spans="1:71" s="24" customFormat="1" ht="46.5" customHeight="1" thickBot="1">
      <c r="A13" s="1286" t="s">
        <v>259</v>
      </c>
      <c r="B13" s="979"/>
      <c r="C13" s="979"/>
      <c r="D13" s="979"/>
      <c r="E13" s="1287" t="s">
        <v>260</v>
      </c>
      <c r="F13" s="979"/>
      <c r="G13" s="979"/>
      <c r="H13" s="979"/>
      <c r="I13" s="979"/>
      <c r="J13" s="1288" t="s">
        <v>261</v>
      </c>
      <c r="K13" s="1281"/>
      <c r="L13" s="1281"/>
      <c r="M13" s="1281"/>
      <c r="N13" s="1281"/>
      <c r="O13" s="1281"/>
      <c r="P13" s="1281"/>
      <c r="Q13" s="1281"/>
      <c r="R13" s="1281"/>
      <c r="S13" s="1281"/>
      <c r="T13" s="1281"/>
      <c r="U13" s="1281"/>
      <c r="V13" s="1280" t="s">
        <v>10</v>
      </c>
      <c r="W13" s="1281"/>
      <c r="X13" s="1281"/>
      <c r="Y13" s="1281"/>
      <c r="Z13" s="1281"/>
      <c r="AA13" s="1281"/>
      <c r="AB13" s="1281"/>
      <c r="AC13" s="1281"/>
      <c r="AD13" s="1281"/>
      <c r="AE13" s="1281"/>
      <c r="AF13" s="1281"/>
      <c r="AG13" s="1281"/>
      <c r="AH13" s="1281"/>
      <c r="AI13" s="1281"/>
      <c r="AJ13" s="1281"/>
      <c r="AK13" s="1281"/>
      <c r="AL13" s="1282"/>
      <c r="AM13" s="1101" t="s">
        <v>262</v>
      </c>
      <c r="AN13" s="1098"/>
      <c r="AO13" s="1100"/>
      <c r="AP13" s="1280" t="s">
        <v>263</v>
      </c>
      <c r="AQ13" s="1281"/>
      <c r="AR13" s="1281"/>
      <c r="AS13" s="1282"/>
      <c r="AT13" s="1280" t="s">
        <v>264</v>
      </c>
      <c r="AU13" s="1281"/>
      <c r="AV13" s="1281"/>
      <c r="AW13" s="1281"/>
      <c r="AX13" s="1281"/>
      <c r="AY13" s="1281"/>
      <c r="AZ13" s="1281"/>
      <c r="BA13" s="1281"/>
      <c r="BB13" s="1281"/>
      <c r="BC13" s="1283"/>
      <c r="BJ13" s="180"/>
      <c r="BK13" s="180"/>
      <c r="BL13" s="180"/>
      <c r="BO13" s="193" t="s">
        <v>78</v>
      </c>
      <c r="BP13" s="166">
        <v>3000</v>
      </c>
      <c r="BQ13" s="166">
        <v>2000</v>
      </c>
      <c r="BR13" s="166"/>
      <c r="BS13" s="166"/>
    </row>
    <row r="14" spans="1:71" s="24" customFormat="1" ht="37.5" customHeight="1" thickTop="1">
      <c r="A14" s="1265" t="s">
        <v>265</v>
      </c>
      <c r="B14" s="1266"/>
      <c r="C14" s="1266"/>
      <c r="D14" s="1267"/>
      <c r="E14" s="1271"/>
      <c r="F14" s="1272"/>
      <c r="G14" s="1272"/>
      <c r="H14" s="1272"/>
      <c r="I14" s="1272"/>
      <c r="J14" s="1273"/>
      <c r="K14" s="915"/>
      <c r="L14" s="915"/>
      <c r="M14" s="915"/>
      <c r="N14" s="915"/>
      <c r="O14" s="915"/>
      <c r="P14" s="915"/>
      <c r="Q14" s="915"/>
      <c r="R14" s="915"/>
      <c r="S14" s="915"/>
      <c r="T14" s="915"/>
      <c r="U14" s="916"/>
      <c r="V14" s="1274"/>
      <c r="W14" s="1275"/>
      <c r="X14" s="1275"/>
      <c r="Y14" s="1275"/>
      <c r="Z14" s="1275"/>
      <c r="AA14" s="1275"/>
      <c r="AB14" s="1275"/>
      <c r="AC14" s="1275"/>
      <c r="AD14" s="1275"/>
      <c r="AE14" s="1275"/>
      <c r="AF14" s="1275"/>
      <c r="AG14" s="1275"/>
      <c r="AH14" s="1275"/>
      <c r="AI14" s="1275"/>
      <c r="AJ14" s="1275"/>
      <c r="AK14" s="1275"/>
      <c r="AL14" s="1276"/>
      <c r="AM14" s="1277"/>
      <c r="AN14" s="1278"/>
      <c r="AO14" s="1279"/>
      <c r="AP14" s="1263"/>
      <c r="AQ14" s="1263"/>
      <c r="AR14" s="1263"/>
      <c r="AS14" s="1264"/>
      <c r="AT14" s="1243"/>
      <c r="AU14" s="1244"/>
      <c r="AV14" s="1244"/>
      <c r="AW14" s="1244"/>
      <c r="AX14" s="1244"/>
      <c r="AY14" s="1244"/>
      <c r="AZ14" s="1244"/>
      <c r="BA14" s="1244"/>
      <c r="BB14" s="1244"/>
      <c r="BC14" s="1245"/>
      <c r="BJ14" s="180"/>
      <c r="BK14" s="180"/>
      <c r="BL14" s="180"/>
    </row>
    <row r="15" spans="1:71" s="24" customFormat="1" ht="37.5" customHeight="1" thickBot="1">
      <c r="A15" s="1268"/>
      <c r="B15" s="1269"/>
      <c r="C15" s="1269"/>
      <c r="D15" s="1270"/>
      <c r="E15" s="1246"/>
      <c r="F15" s="1247"/>
      <c r="G15" s="1247"/>
      <c r="H15" s="1247"/>
      <c r="I15" s="1247"/>
      <c r="J15" s="1248"/>
      <c r="K15" s="1249"/>
      <c r="L15" s="1249"/>
      <c r="M15" s="1249"/>
      <c r="N15" s="1249"/>
      <c r="O15" s="1249"/>
      <c r="P15" s="1249"/>
      <c r="Q15" s="1249"/>
      <c r="R15" s="1249"/>
      <c r="S15" s="1249"/>
      <c r="T15" s="1249"/>
      <c r="U15" s="1250"/>
      <c r="V15" s="1251"/>
      <c r="W15" s="1252"/>
      <c r="X15" s="1252"/>
      <c r="Y15" s="1252"/>
      <c r="Z15" s="1252"/>
      <c r="AA15" s="1252"/>
      <c r="AB15" s="1252"/>
      <c r="AC15" s="1252"/>
      <c r="AD15" s="1252"/>
      <c r="AE15" s="1252"/>
      <c r="AF15" s="1252"/>
      <c r="AG15" s="1252"/>
      <c r="AH15" s="1252"/>
      <c r="AI15" s="1252"/>
      <c r="AJ15" s="1252"/>
      <c r="AK15" s="1252"/>
      <c r="AL15" s="1253"/>
      <c r="AM15" s="1254"/>
      <c r="AN15" s="1255"/>
      <c r="AO15" s="1256"/>
      <c r="AP15" s="1257"/>
      <c r="AQ15" s="1258"/>
      <c r="AR15" s="1258"/>
      <c r="AS15" s="1259"/>
      <c r="AT15" s="1260"/>
      <c r="AU15" s="1261"/>
      <c r="AV15" s="1261"/>
      <c r="AW15" s="1261"/>
      <c r="AX15" s="1261"/>
      <c r="AY15" s="1261"/>
      <c r="AZ15" s="1261"/>
      <c r="BA15" s="1261"/>
      <c r="BB15" s="1261"/>
      <c r="BC15" s="1262"/>
      <c r="BJ15" s="180"/>
      <c r="BK15" s="180"/>
      <c r="BL15" s="180"/>
    </row>
    <row r="16" spans="1:71" s="24" customFormat="1" ht="37.5" customHeight="1" thickTop="1" thickBot="1">
      <c r="A16" s="839" t="s">
        <v>113</v>
      </c>
      <c r="B16" s="84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c r="AN16" s="840"/>
      <c r="AO16" s="840"/>
      <c r="AP16" s="840"/>
      <c r="AQ16" s="840"/>
      <c r="AR16" s="840"/>
      <c r="AS16" s="1234"/>
      <c r="AT16" s="1235">
        <f>SUM(AT14:BC15)</f>
        <v>0</v>
      </c>
      <c r="AU16" s="1235"/>
      <c r="AV16" s="1235"/>
      <c r="AW16" s="1235"/>
      <c r="AX16" s="1235"/>
      <c r="AY16" s="1235"/>
      <c r="AZ16" s="1235"/>
      <c r="BA16" s="1235"/>
      <c r="BB16" s="1235"/>
      <c r="BC16" s="1236"/>
      <c r="BJ16" s="180"/>
      <c r="BK16" s="180"/>
      <c r="BL16" s="180"/>
    </row>
    <row r="17" spans="1:64" s="24" customFormat="1" ht="16.5" customHeigh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9"/>
      <c r="AU17" s="330"/>
      <c r="AV17" s="330"/>
      <c r="AW17" s="330"/>
      <c r="AX17" s="330"/>
      <c r="AY17" s="330"/>
      <c r="AZ17" s="330"/>
      <c r="BA17" s="330"/>
      <c r="BB17" s="330"/>
      <c r="BC17" s="331"/>
      <c r="BJ17" s="180"/>
      <c r="BK17" s="180"/>
      <c r="BL17" s="180"/>
    </row>
    <row r="18" spans="1:64" s="24" customFormat="1" ht="37.5" customHeight="1" thickBot="1">
      <c r="A18" s="32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54" t="s">
        <v>266</v>
      </c>
      <c r="AC18" s="328"/>
      <c r="AD18" s="328"/>
      <c r="AE18" s="328"/>
      <c r="AF18" s="328"/>
      <c r="AG18" s="328"/>
      <c r="AH18" s="328"/>
      <c r="AI18" s="328"/>
      <c r="AJ18" s="328"/>
      <c r="AK18" s="328"/>
      <c r="AL18" s="328"/>
      <c r="AM18" s="328"/>
      <c r="AN18" s="328"/>
      <c r="AO18" s="328"/>
      <c r="AP18" s="328"/>
      <c r="AQ18" s="328"/>
      <c r="AR18" s="328"/>
      <c r="AS18" s="328"/>
      <c r="AT18" s="329"/>
      <c r="AU18" s="330"/>
      <c r="AV18" s="330"/>
      <c r="AW18" s="330"/>
      <c r="AX18" s="330"/>
      <c r="AY18" s="330"/>
      <c r="AZ18" s="330"/>
      <c r="BA18" s="330"/>
      <c r="BB18" s="330"/>
      <c r="BC18" s="331"/>
      <c r="BJ18" s="180"/>
      <c r="BK18" s="180"/>
      <c r="BL18" s="180"/>
    </row>
    <row r="19" spans="1:64" s="24" customFormat="1" ht="63" customHeight="1" thickBot="1">
      <c r="A19" s="332"/>
      <c r="B19" s="332"/>
      <c r="C19" s="332"/>
      <c r="D19" s="332"/>
      <c r="E19" s="333"/>
      <c r="F19" s="332"/>
      <c r="G19" s="332"/>
      <c r="H19" s="332"/>
      <c r="I19" s="332"/>
      <c r="J19" s="332"/>
      <c r="K19" s="332"/>
      <c r="L19" s="332"/>
      <c r="M19" s="332"/>
      <c r="N19" s="332"/>
      <c r="O19" s="332"/>
      <c r="P19" s="332"/>
      <c r="Q19" s="332"/>
      <c r="R19" s="332"/>
      <c r="S19" s="333"/>
      <c r="T19" s="332"/>
      <c r="U19" s="332"/>
      <c r="V19" s="332"/>
      <c r="W19" s="332"/>
      <c r="X19" s="332"/>
      <c r="Y19" s="332"/>
      <c r="Z19" s="332"/>
      <c r="AA19" s="332"/>
      <c r="AB19" s="1237" t="s">
        <v>267</v>
      </c>
      <c r="AC19" s="1238"/>
      <c r="AD19" s="1238"/>
      <c r="AE19" s="1238"/>
      <c r="AF19" s="1238"/>
      <c r="AG19" s="1238"/>
      <c r="AH19" s="1238"/>
      <c r="AI19" s="1238"/>
      <c r="AJ19" s="1238"/>
      <c r="AK19" s="1238"/>
      <c r="AL19" s="1238"/>
      <c r="AM19" s="1238"/>
      <c r="AN19" s="1239"/>
      <c r="AO19" s="1238" t="s">
        <v>268</v>
      </c>
      <c r="AP19" s="936"/>
      <c r="AQ19" s="936"/>
      <c r="AR19" s="936"/>
      <c r="AS19" s="936"/>
      <c r="AT19" s="936"/>
      <c r="AU19" s="936"/>
      <c r="AV19" s="936"/>
      <c r="AW19" s="936"/>
      <c r="AX19" s="936"/>
      <c r="AY19" s="936"/>
      <c r="AZ19" s="936"/>
      <c r="BA19" s="936"/>
      <c r="BB19" s="936"/>
      <c r="BC19" s="938"/>
      <c r="BJ19" s="180"/>
      <c r="BK19" s="180"/>
      <c r="BL19" s="180"/>
    </row>
    <row r="20" spans="1:64" s="24" customFormat="1" ht="41.25" customHeight="1" thickTop="1" thickBot="1">
      <c r="A20" s="318"/>
      <c r="B20" s="318"/>
      <c r="C20" s="318"/>
      <c r="D20" s="318"/>
      <c r="E20" s="334"/>
      <c r="F20" s="334"/>
      <c r="G20" s="334"/>
      <c r="H20" s="281"/>
      <c r="I20" s="281"/>
      <c r="J20" s="281"/>
      <c r="K20" s="281"/>
      <c r="L20" s="335"/>
      <c r="M20" s="335"/>
      <c r="N20" s="335"/>
      <c r="O20" s="335"/>
      <c r="P20" s="335"/>
      <c r="Q20" s="335"/>
      <c r="R20" s="336"/>
      <c r="S20" s="335"/>
      <c r="T20" s="335"/>
      <c r="U20" s="335"/>
      <c r="V20" s="335"/>
      <c r="W20" s="335"/>
      <c r="X20" s="335"/>
      <c r="Y20" s="335"/>
      <c r="Z20" s="335"/>
      <c r="AA20" s="335"/>
      <c r="AB20" s="1240" t="str">
        <f>IF(AT14="","",ROUNDDOWN(AT16/3,-3))</f>
        <v/>
      </c>
      <c r="AC20" s="1241"/>
      <c r="AD20" s="1241"/>
      <c r="AE20" s="1241"/>
      <c r="AF20" s="1241"/>
      <c r="AG20" s="1241"/>
      <c r="AH20" s="1241"/>
      <c r="AI20" s="1241"/>
      <c r="AJ20" s="1241"/>
      <c r="AK20" s="1241"/>
      <c r="AL20" s="1241"/>
      <c r="AM20" s="1241"/>
      <c r="AN20" s="337" t="s">
        <v>0</v>
      </c>
      <c r="AO20" s="1242" t="str">
        <f>IF(AB20="","",MIN(AB20,50000))</f>
        <v/>
      </c>
      <c r="AP20" s="1242"/>
      <c r="AQ20" s="1242"/>
      <c r="AR20" s="1242"/>
      <c r="AS20" s="1242"/>
      <c r="AT20" s="1242"/>
      <c r="AU20" s="1242"/>
      <c r="AV20" s="1242"/>
      <c r="AW20" s="1242"/>
      <c r="AX20" s="1242"/>
      <c r="AY20" s="1242"/>
      <c r="AZ20" s="1242"/>
      <c r="BA20" s="1242"/>
      <c r="BB20" s="1242"/>
      <c r="BC20" s="338" t="s">
        <v>0</v>
      </c>
      <c r="BJ20" s="180"/>
      <c r="BK20" s="180"/>
      <c r="BL20" s="180"/>
    </row>
    <row r="103" spans="1:1">
      <c r="A103" s="340"/>
    </row>
    <row r="104" spans="1:1">
      <c r="A104" s="339"/>
    </row>
    <row r="153" spans="1:1">
      <c r="A153" s="340">
        <f>SUM(AO20)</f>
        <v>0</v>
      </c>
    </row>
  </sheetData>
  <sheetProtection algorithmName="SHA-512" hashValue="sYJKbuUdXYo0Xyk+LtElMzH9Hz+SvigG8dRdblH29ogFIlcD0BgIZs5J9v/HnY1XMRwKVmhbXenJXX49wb9clw==" saltValue="ieOtKICWSwpQOgeW31aS4g==" spinCount="100000" sheet="1" objects="1" scenarios="1"/>
  <mergeCells count="31">
    <mergeCell ref="V13:AL13"/>
    <mergeCell ref="AM13:AO13"/>
    <mergeCell ref="AP13:AS13"/>
    <mergeCell ref="AT13:BC13"/>
    <mergeCell ref="AW1:BB1"/>
    <mergeCell ref="AW2:BB2"/>
    <mergeCell ref="A3:BC3"/>
    <mergeCell ref="A11:D11"/>
    <mergeCell ref="E11:N11"/>
    <mergeCell ref="A13:D13"/>
    <mergeCell ref="E13:I13"/>
    <mergeCell ref="J13:U13"/>
    <mergeCell ref="A14:D15"/>
    <mergeCell ref="E14:I14"/>
    <mergeCell ref="J14:U14"/>
    <mergeCell ref="V14:AL14"/>
    <mergeCell ref="AM14:AO14"/>
    <mergeCell ref="AT14:BC14"/>
    <mergeCell ref="E15:I15"/>
    <mergeCell ref="J15:U15"/>
    <mergeCell ref="V15:AL15"/>
    <mergeCell ref="AM15:AO15"/>
    <mergeCell ref="AP15:AS15"/>
    <mergeCell ref="AT15:BC15"/>
    <mergeCell ref="AP14:AS14"/>
    <mergeCell ref="A16:AS16"/>
    <mergeCell ref="AT16:BC16"/>
    <mergeCell ref="AB19:AN19"/>
    <mergeCell ref="AO19:BC19"/>
    <mergeCell ref="AB20:AM20"/>
    <mergeCell ref="AO20:BB20"/>
  </mergeCells>
  <phoneticPr fontId="63"/>
  <conditionalFormatting sqref="M10:R15">
    <cfRule type="expression" dxfId="11" priority="5" stopIfTrue="1">
      <formula>AND($M10&lt;&gt;"",$AM10&lt;&gt;"D1",$AM10&lt;&gt;"D2",$AM10&lt;&gt;"",$AM10&lt;&gt;"D3",$AM10&lt;&gt;"D4")</formula>
    </cfRule>
  </conditionalFormatting>
  <conditionalFormatting sqref="M16:R20">
    <cfRule type="expression" dxfId="10" priority="4" stopIfTrue="1">
      <formula>AND($M16&lt;&gt;"",$AM16&lt;&gt;"D1",$AM16&lt;&gt;"D2",$AM16&lt;&gt;"D3")</formula>
    </cfRule>
  </conditionalFormatting>
  <conditionalFormatting sqref="AM14:AO14">
    <cfRule type="expression" dxfId="9" priority="2" stopIfTrue="1">
      <formula>$E$14="空調設備"</formula>
    </cfRule>
  </conditionalFormatting>
  <conditionalFormatting sqref="AM15:AO15">
    <cfRule type="expression" dxfId="8" priority="1" stopIfTrue="1">
      <formula>$E$15="空調設備"</formula>
    </cfRule>
  </conditionalFormatting>
  <dataValidations count="2">
    <dataValidation type="custom" imeMode="disabled" allowBlank="1" showInputMessage="1" showErrorMessage="1" errorTitle="入力エラー" error="小数点以下第一位を切り捨てで入力して下さい。" sqref="AP15:AS15 AT14:BC14 AP14:AS14" xr:uid="{A1C23F1A-E79B-4D59-B23F-A4A3AE79D28C}">
      <formula1>AP14-ROUNDDOWN(AP14,0)=0</formula1>
    </dataValidation>
    <dataValidation type="list" allowBlank="1" showInputMessage="1" showErrorMessage="1" sqref="E14:I15" xr:uid="{4299E328-27EE-4DC9-926A-9BC0941A873D}">
      <formula1>"換気設備,空調設備"</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A1:BV74"/>
  <sheetViews>
    <sheetView showGridLines="0" view="pageBreakPreview" zoomScale="70" zoomScaleNormal="55" zoomScaleSheetLayoutView="70" workbookViewId="0">
      <selection sqref="A1:XFD1048576"/>
    </sheetView>
  </sheetViews>
  <sheetFormatPr defaultColWidth="3" defaultRowHeight="18" customHeight="1"/>
  <cols>
    <col min="1" max="3" width="2.6328125" style="345" customWidth="1"/>
    <col min="4" max="5" width="2.6328125" style="404" customWidth="1"/>
    <col min="6" max="7" width="2.6328125" style="405" customWidth="1"/>
    <col min="8" max="54" width="2.6328125" style="345" customWidth="1"/>
    <col min="55" max="16384" width="3" style="345"/>
  </cols>
  <sheetData>
    <row r="1" spans="1:74" ht="28.5" customHeight="1">
      <c r="A1" s="1303"/>
      <c r="B1" s="1303"/>
      <c r="C1" s="1303"/>
      <c r="D1" s="1303"/>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3"/>
      <c r="AK1" s="343"/>
      <c r="AL1" s="343"/>
      <c r="AM1" s="343"/>
      <c r="AN1" s="343"/>
      <c r="AO1" s="343"/>
      <c r="AP1" s="343"/>
      <c r="AQ1" s="343"/>
      <c r="AR1" s="343"/>
      <c r="AS1" s="343"/>
      <c r="AT1" s="343"/>
      <c r="AU1" s="343"/>
      <c r="AV1" s="343"/>
      <c r="AW1" s="343"/>
      <c r="AX1" s="343"/>
      <c r="AY1" s="343"/>
      <c r="AZ1" s="343"/>
      <c r="BA1" s="343"/>
      <c r="BB1" s="343"/>
      <c r="BC1" s="344"/>
      <c r="BD1" s="344"/>
      <c r="BE1" s="344"/>
      <c r="BF1" s="344"/>
      <c r="BG1" s="344"/>
      <c r="BH1" s="344"/>
      <c r="BI1" s="344"/>
      <c r="BJ1" s="344"/>
      <c r="BK1" s="344"/>
      <c r="BL1" s="344"/>
      <c r="BM1" s="344"/>
      <c r="BN1" s="344"/>
      <c r="BO1" s="344"/>
      <c r="BP1" s="344"/>
      <c r="BQ1" s="344"/>
      <c r="BR1" s="344"/>
      <c r="BS1" s="344"/>
      <c r="BT1" s="344"/>
      <c r="BU1" s="344"/>
      <c r="BV1" s="344"/>
    </row>
    <row r="2" spans="1:74" ht="28.5" customHeight="1">
      <c r="A2" s="346"/>
      <c r="B2" s="347"/>
      <c r="C2" s="347"/>
      <c r="D2" s="348"/>
      <c r="E2" s="348"/>
      <c r="F2" s="349"/>
      <c r="G2" s="349"/>
      <c r="H2" s="347"/>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50"/>
      <c r="AU2" s="343"/>
      <c r="AV2" s="1304"/>
      <c r="AW2" s="1304"/>
      <c r="AX2" s="351"/>
      <c r="AY2" s="1304"/>
      <c r="AZ2" s="1304"/>
      <c r="BA2" s="343"/>
      <c r="BB2" s="343"/>
      <c r="BC2" s="352"/>
    </row>
    <row r="3" spans="1:74" ht="28.5" customHeight="1">
      <c r="A3" s="350"/>
      <c r="B3" s="350"/>
      <c r="C3" s="350"/>
      <c r="D3" s="353"/>
      <c r="E3" s="353"/>
      <c r="F3" s="354"/>
      <c r="G3" s="354"/>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5"/>
      <c r="AU3" s="355"/>
      <c r="AV3" s="355"/>
      <c r="AW3" s="355"/>
      <c r="AX3" s="355"/>
      <c r="AY3" s="355"/>
      <c r="AZ3" s="355"/>
      <c r="BA3" s="355"/>
      <c r="BB3" s="355"/>
      <c r="BC3" s="352"/>
    </row>
    <row r="4" spans="1:74" ht="30" customHeight="1">
      <c r="A4" s="356" t="s">
        <v>239</v>
      </c>
      <c r="B4" s="357"/>
      <c r="C4" s="357"/>
      <c r="D4" s="357"/>
      <c r="E4" s="357"/>
      <c r="F4" s="357"/>
      <c r="G4" s="357"/>
      <c r="H4" s="357"/>
      <c r="I4" s="358"/>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59"/>
      <c r="AW4" s="360"/>
      <c r="AX4" s="359"/>
      <c r="AY4" s="359"/>
      <c r="AZ4" s="360"/>
      <c r="BA4" s="343"/>
      <c r="BB4" s="343"/>
      <c r="BC4" s="352"/>
    </row>
    <row r="5" spans="1:74" ht="30" customHeight="1">
      <c r="A5" s="361" t="s">
        <v>249</v>
      </c>
      <c r="B5" s="362"/>
      <c r="C5" s="362"/>
      <c r="D5" s="362"/>
      <c r="E5" s="362"/>
      <c r="F5" s="362"/>
      <c r="G5" s="362"/>
      <c r="H5" s="362"/>
      <c r="I5" s="362"/>
      <c r="J5" s="362"/>
      <c r="K5" s="362"/>
      <c r="L5" s="362"/>
      <c r="M5" s="362"/>
      <c r="N5" s="362"/>
      <c r="O5" s="362"/>
      <c r="P5" s="362"/>
      <c r="Q5" s="362"/>
      <c r="R5" s="362"/>
      <c r="S5" s="362"/>
      <c r="T5" s="362"/>
      <c r="U5" s="362"/>
      <c r="V5" s="362"/>
      <c r="W5" s="362"/>
      <c r="X5" s="362"/>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52"/>
    </row>
    <row r="6" spans="1:74" ht="30" customHeight="1">
      <c r="A6" s="1305" t="s">
        <v>238</v>
      </c>
      <c r="B6" s="1305"/>
      <c r="C6" s="1305"/>
      <c r="D6" s="1305"/>
      <c r="E6" s="1305"/>
      <c r="F6" s="1305"/>
      <c r="G6" s="1305"/>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c r="AM6" s="1305"/>
      <c r="AN6" s="1305"/>
      <c r="AO6" s="1305"/>
      <c r="AP6" s="1305"/>
      <c r="AQ6" s="1305"/>
      <c r="AR6" s="1305"/>
      <c r="AS6" s="1305"/>
      <c r="AT6" s="1305"/>
      <c r="AU6" s="1305"/>
      <c r="AV6" s="1305"/>
      <c r="AW6" s="1305"/>
      <c r="AX6" s="1305"/>
      <c r="AY6" s="1305"/>
      <c r="AZ6" s="1305"/>
      <c r="BA6" s="1305"/>
      <c r="BB6" s="1305"/>
      <c r="BC6" s="352"/>
    </row>
    <row r="7" spans="1:74" ht="30" customHeight="1">
      <c r="A7" s="1305"/>
      <c r="B7" s="1305"/>
      <c r="C7" s="1305"/>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5"/>
      <c r="AH7" s="1305"/>
      <c r="AI7" s="1305"/>
      <c r="AJ7" s="1305"/>
      <c r="AK7" s="1305"/>
      <c r="AL7" s="1305"/>
      <c r="AM7" s="1305"/>
      <c r="AN7" s="1305"/>
      <c r="AO7" s="1305"/>
      <c r="AP7" s="1305"/>
      <c r="AQ7" s="1305"/>
      <c r="AR7" s="1305"/>
      <c r="AS7" s="1305"/>
      <c r="AT7" s="1305"/>
      <c r="AU7" s="1305"/>
      <c r="AV7" s="1305"/>
      <c r="AW7" s="1305"/>
      <c r="AX7" s="1305"/>
      <c r="AY7" s="1305"/>
      <c r="AZ7" s="1305"/>
      <c r="BA7" s="1305"/>
      <c r="BB7" s="1305"/>
      <c r="BC7" s="352"/>
    </row>
    <row r="8" spans="1:74" ht="30" customHeight="1">
      <c r="A8" s="1305"/>
      <c r="B8" s="1305"/>
      <c r="C8" s="1305"/>
      <c r="D8" s="1305"/>
      <c r="E8" s="1305"/>
      <c r="F8" s="1305"/>
      <c r="G8" s="1305"/>
      <c r="H8" s="1305"/>
      <c r="I8" s="1305"/>
      <c r="J8" s="1305"/>
      <c r="K8" s="1305"/>
      <c r="L8" s="1305"/>
      <c r="M8" s="1305"/>
      <c r="N8" s="1305"/>
      <c r="O8" s="1305"/>
      <c r="P8" s="1305"/>
      <c r="Q8" s="1305"/>
      <c r="R8" s="1305"/>
      <c r="S8" s="1305"/>
      <c r="T8" s="1305"/>
      <c r="U8" s="1305"/>
      <c r="V8" s="1305"/>
      <c r="W8" s="1305"/>
      <c r="X8" s="1305"/>
      <c r="Y8" s="1305"/>
      <c r="Z8" s="1305"/>
      <c r="AA8" s="1305"/>
      <c r="AB8" s="1305"/>
      <c r="AC8" s="1305"/>
      <c r="AD8" s="1305"/>
      <c r="AE8" s="1305"/>
      <c r="AF8" s="1305"/>
      <c r="AG8" s="1305"/>
      <c r="AH8" s="1305"/>
      <c r="AI8" s="1305"/>
      <c r="AJ8" s="1305"/>
      <c r="AK8" s="1305"/>
      <c r="AL8" s="1305"/>
      <c r="AM8" s="1305"/>
      <c r="AN8" s="1305"/>
      <c r="AO8" s="1305"/>
      <c r="AP8" s="1305"/>
      <c r="AQ8" s="1305"/>
      <c r="AR8" s="1305"/>
      <c r="AS8" s="1305"/>
      <c r="AT8" s="1305"/>
      <c r="AU8" s="1305"/>
      <c r="AV8" s="1305"/>
      <c r="AW8" s="1305"/>
      <c r="AX8" s="1305"/>
      <c r="AY8" s="1305"/>
      <c r="AZ8" s="1305"/>
      <c r="BA8" s="1305"/>
      <c r="BB8" s="1305"/>
      <c r="BC8" s="352"/>
    </row>
    <row r="9" spans="1:74" ht="30" customHeight="1">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52"/>
    </row>
    <row r="10" spans="1:74" ht="60" customHeight="1">
      <c r="A10" s="1306" t="s">
        <v>240</v>
      </c>
      <c r="B10" s="1306"/>
      <c r="C10" s="1306"/>
      <c r="D10" s="1306"/>
      <c r="E10" s="1306"/>
      <c r="F10" s="1306"/>
      <c r="G10" s="1306"/>
      <c r="H10" s="1306"/>
      <c r="I10" s="1306"/>
      <c r="J10" s="1306"/>
      <c r="K10" s="1306"/>
      <c r="L10" s="1306"/>
      <c r="M10" s="1306"/>
      <c r="N10" s="1306"/>
      <c r="O10" s="1306"/>
      <c r="P10" s="1306"/>
      <c r="Q10" s="1306"/>
      <c r="R10" s="1306"/>
      <c r="S10" s="1306"/>
      <c r="T10" s="1306"/>
      <c r="U10" s="1306"/>
      <c r="V10" s="1306"/>
      <c r="W10" s="1306"/>
      <c r="X10" s="1306"/>
      <c r="Y10" s="1306"/>
      <c r="Z10" s="1306"/>
      <c r="AA10" s="1306"/>
      <c r="AB10" s="1306"/>
      <c r="AC10" s="1306"/>
      <c r="AD10" s="1306"/>
      <c r="AE10" s="1306"/>
      <c r="AF10" s="1306"/>
      <c r="AG10" s="1306"/>
      <c r="AH10" s="1306"/>
      <c r="AI10" s="1306"/>
      <c r="AJ10" s="1306"/>
      <c r="AK10" s="1306"/>
      <c r="AL10" s="1306"/>
      <c r="AM10" s="1306"/>
      <c r="AN10" s="1306"/>
      <c r="AO10" s="1306"/>
      <c r="AP10" s="1306"/>
      <c r="AQ10" s="1306"/>
      <c r="AR10" s="1306"/>
      <c r="AS10" s="1306"/>
      <c r="AT10" s="1306"/>
      <c r="AU10" s="1306"/>
      <c r="AV10" s="1306"/>
      <c r="AW10" s="1306"/>
      <c r="AX10" s="1306"/>
      <c r="AY10" s="1306"/>
      <c r="AZ10" s="1306"/>
      <c r="BA10" s="1306"/>
      <c r="BB10" s="1306"/>
      <c r="BC10" s="352"/>
    </row>
    <row r="11" spans="1:74" ht="13.5" customHeight="1">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52"/>
    </row>
    <row r="12" spans="1:74" s="369" customFormat="1" ht="17.25" customHeight="1">
      <c r="A12" s="365" t="s">
        <v>171</v>
      </c>
      <c r="B12" s="365"/>
      <c r="C12" s="366" t="s">
        <v>172</v>
      </c>
      <c r="D12" s="365"/>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8"/>
    </row>
    <row r="13" spans="1:74" s="369" customFormat="1" ht="17.25" customHeight="1">
      <c r="A13" s="365"/>
      <c r="B13" s="365"/>
      <c r="C13" s="1302" t="s">
        <v>248</v>
      </c>
      <c r="D13" s="1302"/>
      <c r="E13" s="1302"/>
      <c r="F13" s="1302"/>
      <c r="G13" s="1302"/>
      <c r="H13" s="1302"/>
      <c r="I13" s="1302"/>
      <c r="J13" s="1302"/>
      <c r="K13" s="1302"/>
      <c r="L13" s="1302"/>
      <c r="M13" s="1302"/>
      <c r="N13" s="1302"/>
      <c r="O13" s="1302"/>
      <c r="P13" s="1302"/>
      <c r="Q13" s="1302"/>
      <c r="R13" s="1302"/>
      <c r="S13" s="1302"/>
      <c r="T13" s="1302"/>
      <c r="U13" s="1302"/>
      <c r="V13" s="1302"/>
      <c r="W13" s="1302"/>
      <c r="X13" s="1302"/>
      <c r="Y13" s="1302"/>
      <c r="Z13" s="1302"/>
      <c r="AA13" s="1302"/>
      <c r="AB13" s="1302"/>
      <c r="AC13" s="1302"/>
      <c r="AD13" s="1302"/>
      <c r="AE13" s="1302"/>
      <c r="AF13" s="1302"/>
      <c r="AG13" s="1302"/>
      <c r="AH13" s="1302"/>
      <c r="AI13" s="1302"/>
      <c r="AJ13" s="1302"/>
      <c r="AK13" s="1302"/>
      <c r="AL13" s="1302"/>
      <c r="AM13" s="1302"/>
      <c r="AN13" s="1302"/>
      <c r="AO13" s="1302"/>
      <c r="AP13" s="1302"/>
      <c r="AQ13" s="1302"/>
      <c r="AR13" s="1302"/>
      <c r="AS13" s="1302"/>
      <c r="AT13" s="1302"/>
      <c r="AU13" s="1302"/>
      <c r="AV13" s="1302"/>
      <c r="AW13" s="1302"/>
      <c r="AX13" s="1302"/>
      <c r="AY13" s="1302"/>
      <c r="AZ13" s="1302"/>
      <c r="BA13" s="1302"/>
      <c r="BB13" s="1302"/>
      <c r="BC13" s="368"/>
    </row>
    <row r="14" spans="1:74" s="369" customFormat="1" ht="17.25" customHeight="1">
      <c r="A14" s="365"/>
      <c r="B14" s="365"/>
      <c r="C14" s="1302"/>
      <c r="D14" s="1302"/>
      <c r="E14" s="1302"/>
      <c r="F14" s="1302"/>
      <c r="G14" s="1302"/>
      <c r="H14" s="1302"/>
      <c r="I14" s="1302"/>
      <c r="J14" s="1302"/>
      <c r="K14" s="1302"/>
      <c r="L14" s="1302"/>
      <c r="M14" s="1302"/>
      <c r="N14" s="1302"/>
      <c r="O14" s="1302"/>
      <c r="P14" s="1302"/>
      <c r="Q14" s="1302"/>
      <c r="R14" s="1302"/>
      <c r="S14" s="1302"/>
      <c r="T14" s="1302"/>
      <c r="U14" s="1302"/>
      <c r="V14" s="1302"/>
      <c r="W14" s="1302"/>
      <c r="X14" s="1302"/>
      <c r="Y14" s="1302"/>
      <c r="Z14" s="1302"/>
      <c r="AA14" s="1302"/>
      <c r="AB14" s="1302"/>
      <c r="AC14" s="1302"/>
      <c r="AD14" s="1302"/>
      <c r="AE14" s="1302"/>
      <c r="AF14" s="1302"/>
      <c r="AG14" s="1302"/>
      <c r="AH14" s="1302"/>
      <c r="AI14" s="1302"/>
      <c r="AJ14" s="1302"/>
      <c r="AK14" s="1302"/>
      <c r="AL14" s="1302"/>
      <c r="AM14" s="1302"/>
      <c r="AN14" s="1302"/>
      <c r="AO14" s="1302"/>
      <c r="AP14" s="1302"/>
      <c r="AQ14" s="1302"/>
      <c r="AR14" s="1302"/>
      <c r="AS14" s="1302"/>
      <c r="AT14" s="1302"/>
      <c r="AU14" s="1302"/>
      <c r="AV14" s="1302"/>
      <c r="AW14" s="1302"/>
      <c r="AX14" s="1302"/>
      <c r="AY14" s="1302"/>
      <c r="AZ14" s="1302"/>
      <c r="BA14" s="1302"/>
      <c r="BB14" s="1302"/>
      <c r="BC14" s="368"/>
    </row>
    <row r="15" spans="1:74" s="369" customFormat="1" ht="17.25" customHeight="1">
      <c r="A15" s="343"/>
      <c r="B15" s="365"/>
      <c r="C15" s="1302"/>
      <c r="D15" s="1302"/>
      <c r="E15" s="1302"/>
      <c r="F15" s="1302"/>
      <c r="G15" s="1302"/>
      <c r="H15" s="1302"/>
      <c r="I15" s="1302"/>
      <c r="J15" s="1302"/>
      <c r="K15" s="1302"/>
      <c r="L15" s="1302"/>
      <c r="M15" s="1302"/>
      <c r="N15" s="1302"/>
      <c r="O15" s="1302"/>
      <c r="P15" s="1302"/>
      <c r="Q15" s="1302"/>
      <c r="R15" s="1302"/>
      <c r="S15" s="1302"/>
      <c r="T15" s="1302"/>
      <c r="U15" s="1302"/>
      <c r="V15" s="1302"/>
      <c r="W15" s="1302"/>
      <c r="X15" s="1302"/>
      <c r="Y15" s="1302"/>
      <c r="Z15" s="1302"/>
      <c r="AA15" s="1302"/>
      <c r="AB15" s="1302"/>
      <c r="AC15" s="1302"/>
      <c r="AD15" s="1302"/>
      <c r="AE15" s="1302"/>
      <c r="AF15" s="1302"/>
      <c r="AG15" s="1302"/>
      <c r="AH15" s="1302"/>
      <c r="AI15" s="1302"/>
      <c r="AJ15" s="1302"/>
      <c r="AK15" s="1302"/>
      <c r="AL15" s="1302"/>
      <c r="AM15" s="1302"/>
      <c r="AN15" s="1302"/>
      <c r="AO15" s="1302"/>
      <c r="AP15" s="1302"/>
      <c r="AQ15" s="1302"/>
      <c r="AR15" s="1302"/>
      <c r="AS15" s="1302"/>
      <c r="AT15" s="1302"/>
      <c r="AU15" s="1302"/>
      <c r="AV15" s="1302"/>
      <c r="AW15" s="1302"/>
      <c r="AX15" s="1302"/>
      <c r="AY15" s="1302"/>
      <c r="AZ15" s="1302"/>
      <c r="BA15" s="1302"/>
      <c r="BB15" s="1302"/>
      <c r="BC15" s="368"/>
    </row>
    <row r="16" spans="1:74" s="369" customFormat="1" ht="7.5" customHeight="1">
      <c r="A16" s="343"/>
      <c r="B16" s="365"/>
      <c r="C16" s="365"/>
      <c r="D16" s="365"/>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8"/>
    </row>
    <row r="17" spans="1:55" s="369" customFormat="1" ht="17.25" customHeight="1">
      <c r="A17" s="365" t="s">
        <v>173</v>
      </c>
      <c r="B17" s="365"/>
      <c r="C17" s="366" t="s">
        <v>174</v>
      </c>
      <c r="D17" s="365"/>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8"/>
    </row>
    <row r="18" spans="1:55" s="369" customFormat="1" ht="17.25" customHeight="1">
      <c r="A18" s="343"/>
      <c r="B18" s="365"/>
      <c r="C18" s="1297" t="s">
        <v>175</v>
      </c>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368"/>
    </row>
    <row r="19" spans="1:55" s="369" customFormat="1" ht="7.5" customHeight="1">
      <c r="A19" s="343"/>
      <c r="B19" s="365"/>
      <c r="C19" s="365"/>
      <c r="D19" s="365"/>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8"/>
    </row>
    <row r="20" spans="1:55" s="369" customFormat="1" ht="17.25" customHeight="1">
      <c r="A20" s="365" t="s">
        <v>176</v>
      </c>
      <c r="B20" s="365"/>
      <c r="C20" s="366" t="s">
        <v>177</v>
      </c>
      <c r="D20" s="365"/>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8"/>
    </row>
    <row r="21" spans="1:55" s="369" customFormat="1" ht="17.25" customHeight="1">
      <c r="A21" s="343"/>
      <c r="B21" s="365"/>
      <c r="C21" s="1297" t="s">
        <v>178</v>
      </c>
      <c r="D21" s="1297"/>
      <c r="E21" s="1297"/>
      <c r="F21" s="1297"/>
      <c r="G21" s="1297"/>
      <c r="H21" s="1297"/>
      <c r="I21" s="1297"/>
      <c r="J21" s="1297"/>
      <c r="K21" s="1297"/>
      <c r="L21" s="1297"/>
      <c r="M21" s="1297"/>
      <c r="N21" s="1297"/>
      <c r="O21" s="1297"/>
      <c r="P21" s="1297"/>
      <c r="Q21" s="1297"/>
      <c r="R21" s="1297"/>
      <c r="S21" s="1297"/>
      <c r="T21" s="1297"/>
      <c r="U21" s="1297"/>
      <c r="V21" s="1297"/>
      <c r="W21" s="1297"/>
      <c r="X21" s="1297"/>
      <c r="Y21" s="1297"/>
      <c r="Z21" s="1297"/>
      <c r="AA21" s="1297"/>
      <c r="AB21" s="1297"/>
      <c r="AC21" s="1297"/>
      <c r="AD21" s="1297"/>
      <c r="AE21" s="1297"/>
      <c r="AF21" s="1297"/>
      <c r="AG21" s="1297"/>
      <c r="AH21" s="1297"/>
      <c r="AI21" s="1297"/>
      <c r="AJ21" s="1297"/>
      <c r="AK21" s="1297"/>
      <c r="AL21" s="1297"/>
      <c r="AM21" s="1297"/>
      <c r="AN21" s="1297"/>
      <c r="AO21" s="1297"/>
      <c r="AP21" s="1297"/>
      <c r="AQ21" s="1297"/>
      <c r="AR21" s="1297"/>
      <c r="AS21" s="1297"/>
      <c r="AT21" s="1297"/>
      <c r="AU21" s="1297"/>
      <c r="AV21" s="1297"/>
      <c r="AW21" s="1297"/>
      <c r="AX21" s="1297"/>
      <c r="AY21" s="1297"/>
      <c r="AZ21" s="1297"/>
      <c r="BA21" s="1297"/>
      <c r="BB21" s="1297"/>
      <c r="BC21" s="368"/>
    </row>
    <row r="22" spans="1:55" s="369" customFormat="1" ht="7.5" customHeight="1">
      <c r="A22" s="343"/>
      <c r="B22" s="365"/>
      <c r="C22" s="365"/>
      <c r="D22" s="365"/>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8"/>
    </row>
    <row r="23" spans="1:55" s="369" customFormat="1" ht="17.25" customHeight="1">
      <c r="A23" s="365" t="s">
        <v>179</v>
      </c>
      <c r="B23" s="365"/>
      <c r="C23" s="370" t="s">
        <v>180</v>
      </c>
      <c r="D23" s="365"/>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8"/>
    </row>
    <row r="24" spans="1:55" s="369" customFormat="1" ht="17.25" customHeight="1">
      <c r="A24" s="343"/>
      <c r="B24" s="365"/>
      <c r="C24" s="1297" t="s">
        <v>181</v>
      </c>
      <c r="D24" s="1297"/>
      <c r="E24" s="1297"/>
      <c r="F24" s="1297"/>
      <c r="G24" s="1297"/>
      <c r="H24" s="1297"/>
      <c r="I24" s="1297"/>
      <c r="J24" s="1297"/>
      <c r="K24" s="1297"/>
      <c r="L24" s="1297"/>
      <c r="M24" s="1297"/>
      <c r="N24" s="1297"/>
      <c r="O24" s="1297"/>
      <c r="P24" s="1297"/>
      <c r="Q24" s="1297"/>
      <c r="R24" s="1297"/>
      <c r="S24" s="1297"/>
      <c r="T24" s="1297"/>
      <c r="U24" s="1297"/>
      <c r="V24" s="1297"/>
      <c r="W24" s="1297"/>
      <c r="X24" s="1297"/>
      <c r="Y24" s="1297"/>
      <c r="Z24" s="1297"/>
      <c r="AA24" s="1297"/>
      <c r="AB24" s="1297"/>
      <c r="AC24" s="1297"/>
      <c r="AD24" s="1297"/>
      <c r="AE24" s="1297"/>
      <c r="AF24" s="1297"/>
      <c r="AG24" s="1297"/>
      <c r="AH24" s="1297"/>
      <c r="AI24" s="1297"/>
      <c r="AJ24" s="1297"/>
      <c r="AK24" s="1297"/>
      <c r="AL24" s="1297"/>
      <c r="AM24" s="1297"/>
      <c r="AN24" s="1297"/>
      <c r="AO24" s="1297"/>
      <c r="AP24" s="1297"/>
      <c r="AQ24" s="1297"/>
      <c r="AR24" s="1297"/>
      <c r="AS24" s="1297"/>
      <c r="AT24" s="1297"/>
      <c r="AU24" s="1297"/>
      <c r="AV24" s="1297"/>
      <c r="AW24" s="1297"/>
      <c r="AX24" s="1297"/>
      <c r="AY24" s="1297"/>
      <c r="AZ24" s="1297"/>
      <c r="BA24" s="1297"/>
      <c r="BB24" s="1297"/>
      <c r="BC24" s="368"/>
    </row>
    <row r="25" spans="1:55" s="369" customFormat="1" ht="7.5" customHeight="1">
      <c r="A25" s="343"/>
      <c r="B25" s="365"/>
      <c r="C25" s="365"/>
      <c r="D25" s="365"/>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8"/>
    </row>
    <row r="26" spans="1:55" s="369" customFormat="1" ht="17.25" customHeight="1">
      <c r="A26" s="365" t="s">
        <v>182</v>
      </c>
      <c r="B26" s="365"/>
      <c r="C26" s="366" t="s">
        <v>183</v>
      </c>
      <c r="D26" s="365"/>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8"/>
    </row>
    <row r="27" spans="1:55" s="369" customFormat="1" ht="17.25" customHeight="1">
      <c r="A27" s="343"/>
      <c r="B27" s="365"/>
      <c r="C27" s="1298" t="s">
        <v>184</v>
      </c>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c r="AB27" s="1298"/>
      <c r="AC27" s="1298"/>
      <c r="AD27" s="1298"/>
      <c r="AE27" s="1298"/>
      <c r="AF27" s="1298"/>
      <c r="AG27" s="1298"/>
      <c r="AH27" s="1298"/>
      <c r="AI27" s="1298"/>
      <c r="AJ27" s="1298"/>
      <c r="AK27" s="1298"/>
      <c r="AL27" s="1298"/>
      <c r="AM27" s="1298"/>
      <c r="AN27" s="1298"/>
      <c r="AO27" s="1298"/>
      <c r="AP27" s="1298"/>
      <c r="AQ27" s="1298"/>
      <c r="AR27" s="1298"/>
      <c r="AS27" s="1298"/>
      <c r="AT27" s="1298"/>
      <c r="AU27" s="1298"/>
      <c r="AV27" s="1298"/>
      <c r="AW27" s="1298"/>
      <c r="AX27" s="1298"/>
      <c r="AY27" s="1298"/>
      <c r="AZ27" s="1298"/>
      <c r="BA27" s="1298"/>
      <c r="BB27" s="1298"/>
      <c r="BC27" s="368"/>
    </row>
    <row r="28" spans="1:55" s="369" customFormat="1" ht="17.25" customHeight="1">
      <c r="A28" s="343"/>
      <c r="B28" s="365"/>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c r="AB28" s="1298"/>
      <c r="AC28" s="1298"/>
      <c r="AD28" s="1298"/>
      <c r="AE28" s="1298"/>
      <c r="AF28" s="1298"/>
      <c r="AG28" s="1298"/>
      <c r="AH28" s="1298"/>
      <c r="AI28" s="1298"/>
      <c r="AJ28" s="1298"/>
      <c r="AK28" s="1298"/>
      <c r="AL28" s="1298"/>
      <c r="AM28" s="1298"/>
      <c r="AN28" s="1298"/>
      <c r="AO28" s="1298"/>
      <c r="AP28" s="1298"/>
      <c r="AQ28" s="1298"/>
      <c r="AR28" s="1298"/>
      <c r="AS28" s="1298"/>
      <c r="AT28" s="1298"/>
      <c r="AU28" s="1298"/>
      <c r="AV28" s="1298"/>
      <c r="AW28" s="1298"/>
      <c r="AX28" s="1298"/>
      <c r="AY28" s="1298"/>
      <c r="AZ28" s="1298"/>
      <c r="BA28" s="1298"/>
      <c r="BB28" s="1298"/>
      <c r="BC28" s="368"/>
    </row>
    <row r="29" spans="1:55" s="369" customFormat="1" ht="7.5" customHeight="1">
      <c r="A29" s="343"/>
      <c r="B29" s="365"/>
      <c r="C29" s="365"/>
      <c r="D29" s="365"/>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8"/>
    </row>
    <row r="30" spans="1:55" s="369" customFormat="1" ht="17.25" customHeight="1">
      <c r="A30" s="365" t="s">
        <v>185</v>
      </c>
      <c r="B30" s="365"/>
      <c r="C30" s="366" t="s">
        <v>186</v>
      </c>
      <c r="D30" s="365"/>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8"/>
    </row>
    <row r="31" spans="1:55" s="369" customFormat="1" ht="17.25" customHeight="1">
      <c r="A31" s="343"/>
      <c r="B31" s="365"/>
      <c r="C31" s="1298" t="s">
        <v>247</v>
      </c>
      <c r="D31" s="1298"/>
      <c r="E31" s="1298"/>
      <c r="F31" s="1298"/>
      <c r="G31" s="1298"/>
      <c r="H31" s="1298"/>
      <c r="I31" s="1298"/>
      <c r="J31" s="1298"/>
      <c r="K31" s="1298"/>
      <c r="L31" s="1298"/>
      <c r="M31" s="1298"/>
      <c r="N31" s="1298"/>
      <c r="O31" s="1298"/>
      <c r="P31" s="1298"/>
      <c r="Q31" s="1298"/>
      <c r="R31" s="1298"/>
      <c r="S31" s="1298"/>
      <c r="T31" s="1298"/>
      <c r="U31" s="1298"/>
      <c r="V31" s="1298"/>
      <c r="W31" s="1298"/>
      <c r="X31" s="1298"/>
      <c r="Y31" s="1298"/>
      <c r="Z31" s="1298"/>
      <c r="AA31" s="1298"/>
      <c r="AB31" s="1298"/>
      <c r="AC31" s="1298"/>
      <c r="AD31" s="1298"/>
      <c r="AE31" s="1298"/>
      <c r="AF31" s="1298"/>
      <c r="AG31" s="1298"/>
      <c r="AH31" s="1298"/>
      <c r="AI31" s="1298"/>
      <c r="AJ31" s="1298"/>
      <c r="AK31" s="1298"/>
      <c r="AL31" s="1298"/>
      <c r="AM31" s="1298"/>
      <c r="AN31" s="1298"/>
      <c r="AO31" s="1298"/>
      <c r="AP31" s="1298"/>
      <c r="AQ31" s="1298"/>
      <c r="AR31" s="1298"/>
      <c r="AS31" s="1298"/>
      <c r="AT31" s="1298"/>
      <c r="AU31" s="1298"/>
      <c r="AV31" s="1298"/>
      <c r="AW31" s="1298"/>
      <c r="AX31" s="1298"/>
      <c r="AY31" s="1298"/>
      <c r="AZ31" s="1298"/>
      <c r="BA31" s="1298"/>
      <c r="BB31" s="1298"/>
      <c r="BC31" s="368"/>
    </row>
    <row r="32" spans="1:55" s="369" customFormat="1" ht="17.25" customHeight="1">
      <c r="A32" s="343"/>
      <c r="B32" s="365"/>
      <c r="C32" s="1298"/>
      <c r="D32" s="1298"/>
      <c r="E32" s="1298"/>
      <c r="F32" s="1298"/>
      <c r="G32" s="1298"/>
      <c r="H32" s="1298"/>
      <c r="I32" s="1298"/>
      <c r="J32" s="1298"/>
      <c r="K32" s="1298"/>
      <c r="L32" s="1298"/>
      <c r="M32" s="1298"/>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8"/>
      <c r="AI32" s="1298"/>
      <c r="AJ32" s="1298"/>
      <c r="AK32" s="1298"/>
      <c r="AL32" s="1298"/>
      <c r="AM32" s="1298"/>
      <c r="AN32" s="1298"/>
      <c r="AO32" s="1298"/>
      <c r="AP32" s="1298"/>
      <c r="AQ32" s="1298"/>
      <c r="AR32" s="1298"/>
      <c r="AS32" s="1298"/>
      <c r="AT32" s="1298"/>
      <c r="AU32" s="1298"/>
      <c r="AV32" s="1298"/>
      <c r="AW32" s="1298"/>
      <c r="AX32" s="1298"/>
      <c r="AY32" s="1298"/>
      <c r="AZ32" s="1298"/>
      <c r="BA32" s="1298"/>
      <c r="BB32" s="1298"/>
      <c r="BC32" s="368"/>
    </row>
    <row r="33" spans="1:55" s="369" customFormat="1" ht="17.25" customHeight="1">
      <c r="A33" s="343"/>
      <c r="B33" s="365"/>
      <c r="C33" s="1298"/>
      <c r="D33" s="1298"/>
      <c r="E33" s="1298"/>
      <c r="F33" s="1298"/>
      <c r="G33" s="1298"/>
      <c r="H33" s="1298"/>
      <c r="I33" s="1298"/>
      <c r="J33" s="1298"/>
      <c r="K33" s="1298"/>
      <c r="L33" s="1298"/>
      <c r="M33" s="1298"/>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c r="AL33" s="1298"/>
      <c r="AM33" s="1298"/>
      <c r="AN33" s="1298"/>
      <c r="AO33" s="1298"/>
      <c r="AP33" s="1298"/>
      <c r="AQ33" s="1298"/>
      <c r="AR33" s="1298"/>
      <c r="AS33" s="1298"/>
      <c r="AT33" s="1298"/>
      <c r="AU33" s="1298"/>
      <c r="AV33" s="1298"/>
      <c r="AW33" s="1298"/>
      <c r="AX33" s="1298"/>
      <c r="AY33" s="1298"/>
      <c r="AZ33" s="1298"/>
      <c r="BA33" s="1298"/>
      <c r="BB33" s="1298"/>
      <c r="BC33" s="368"/>
    </row>
    <row r="34" spans="1:55" s="369" customFormat="1" ht="17.25" customHeight="1">
      <c r="A34" s="343"/>
      <c r="B34" s="365"/>
      <c r="C34" s="1298"/>
      <c r="D34" s="1298"/>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8"/>
      <c r="AA34" s="1298"/>
      <c r="AB34" s="1298"/>
      <c r="AC34" s="1298"/>
      <c r="AD34" s="1298"/>
      <c r="AE34" s="1298"/>
      <c r="AF34" s="1298"/>
      <c r="AG34" s="1298"/>
      <c r="AH34" s="1298"/>
      <c r="AI34" s="1298"/>
      <c r="AJ34" s="1298"/>
      <c r="AK34" s="1298"/>
      <c r="AL34" s="1298"/>
      <c r="AM34" s="1298"/>
      <c r="AN34" s="1298"/>
      <c r="AO34" s="1298"/>
      <c r="AP34" s="1298"/>
      <c r="AQ34" s="1298"/>
      <c r="AR34" s="1298"/>
      <c r="AS34" s="1298"/>
      <c r="AT34" s="1298"/>
      <c r="AU34" s="1298"/>
      <c r="AV34" s="1298"/>
      <c r="AW34" s="1298"/>
      <c r="AX34" s="1298"/>
      <c r="AY34" s="1298"/>
      <c r="AZ34" s="1298"/>
      <c r="BA34" s="1298"/>
      <c r="BB34" s="1298"/>
      <c r="BC34" s="368"/>
    </row>
    <row r="35" spans="1:55" s="369" customFormat="1" ht="7.5" customHeight="1">
      <c r="A35" s="343"/>
      <c r="B35" s="365"/>
      <c r="C35" s="365"/>
      <c r="D35" s="365"/>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8"/>
    </row>
    <row r="36" spans="1:55" s="375" customFormat="1" ht="17.25" customHeight="1">
      <c r="A36" s="371" t="s">
        <v>187</v>
      </c>
      <c r="B36" s="371"/>
      <c r="C36" s="372" t="s">
        <v>188</v>
      </c>
      <c r="D36" s="371"/>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4"/>
    </row>
    <row r="37" spans="1:55" s="375" customFormat="1" ht="17.25" customHeight="1">
      <c r="A37" s="371"/>
      <c r="B37" s="371"/>
      <c r="C37" s="1301" t="s">
        <v>217</v>
      </c>
      <c r="D37" s="1301"/>
      <c r="E37" s="1301"/>
      <c r="F37" s="1301"/>
      <c r="G37" s="1301"/>
      <c r="H37" s="1301"/>
      <c r="I37" s="1301"/>
      <c r="J37" s="1301"/>
      <c r="K37" s="1301"/>
      <c r="L37" s="1301"/>
      <c r="M37" s="1301"/>
      <c r="N37" s="1301"/>
      <c r="O37" s="1301"/>
      <c r="P37" s="1301"/>
      <c r="Q37" s="1301"/>
      <c r="R37" s="1301"/>
      <c r="S37" s="1301"/>
      <c r="T37" s="1301"/>
      <c r="U37" s="1301"/>
      <c r="V37" s="1301"/>
      <c r="W37" s="1301"/>
      <c r="X37" s="1301"/>
      <c r="Y37" s="1301"/>
      <c r="Z37" s="1301"/>
      <c r="AA37" s="1301"/>
      <c r="AB37" s="1301"/>
      <c r="AC37" s="1301"/>
      <c r="AD37" s="1301"/>
      <c r="AE37" s="1301"/>
      <c r="AF37" s="1301"/>
      <c r="AG37" s="1301"/>
      <c r="AH37" s="1301"/>
      <c r="AI37" s="1301"/>
      <c r="AJ37" s="1301"/>
      <c r="AK37" s="1301"/>
      <c r="AL37" s="1301"/>
      <c r="AM37" s="1301"/>
      <c r="AN37" s="1301"/>
      <c r="AO37" s="1301"/>
      <c r="AP37" s="1301"/>
      <c r="AQ37" s="1301"/>
      <c r="AR37" s="1301"/>
      <c r="AS37" s="1301"/>
      <c r="AT37" s="1301"/>
      <c r="AU37" s="1301"/>
      <c r="AV37" s="1301"/>
      <c r="AW37" s="1301"/>
      <c r="AX37" s="1301"/>
      <c r="AY37" s="1301"/>
      <c r="AZ37" s="1301"/>
      <c r="BA37" s="1301"/>
      <c r="BB37" s="1301"/>
      <c r="BC37" s="374"/>
    </row>
    <row r="38" spans="1:55" s="375" customFormat="1" ht="17.25" customHeight="1">
      <c r="A38" s="376"/>
      <c r="B38" s="371"/>
      <c r="C38" s="1301"/>
      <c r="D38" s="1301"/>
      <c r="E38" s="1301"/>
      <c r="F38" s="1301"/>
      <c r="G38" s="1301"/>
      <c r="H38" s="1301"/>
      <c r="I38" s="1301"/>
      <c r="J38" s="1301"/>
      <c r="K38" s="1301"/>
      <c r="L38" s="1301"/>
      <c r="M38" s="1301"/>
      <c r="N38" s="1301"/>
      <c r="O38" s="1301"/>
      <c r="P38" s="1301"/>
      <c r="Q38" s="1301"/>
      <c r="R38" s="1301"/>
      <c r="S38" s="1301"/>
      <c r="T38" s="1301"/>
      <c r="U38" s="1301"/>
      <c r="V38" s="1301"/>
      <c r="W38" s="1301"/>
      <c r="X38" s="1301"/>
      <c r="Y38" s="1301"/>
      <c r="Z38" s="1301"/>
      <c r="AA38" s="1301"/>
      <c r="AB38" s="1301"/>
      <c r="AC38" s="1301"/>
      <c r="AD38" s="1301"/>
      <c r="AE38" s="1301"/>
      <c r="AF38" s="1301"/>
      <c r="AG38" s="1301"/>
      <c r="AH38" s="1301"/>
      <c r="AI38" s="1301"/>
      <c r="AJ38" s="1301"/>
      <c r="AK38" s="1301"/>
      <c r="AL38" s="1301"/>
      <c r="AM38" s="1301"/>
      <c r="AN38" s="1301"/>
      <c r="AO38" s="1301"/>
      <c r="AP38" s="1301"/>
      <c r="AQ38" s="1301"/>
      <c r="AR38" s="1301"/>
      <c r="AS38" s="1301"/>
      <c r="AT38" s="1301"/>
      <c r="AU38" s="1301"/>
      <c r="AV38" s="1301"/>
      <c r="AW38" s="1301"/>
      <c r="AX38" s="1301"/>
      <c r="AY38" s="1301"/>
      <c r="AZ38" s="1301"/>
      <c r="BA38" s="1301"/>
      <c r="BB38" s="1301"/>
      <c r="BC38" s="374"/>
    </row>
    <row r="39" spans="1:55" s="369" customFormat="1" ht="7.5" customHeight="1">
      <c r="A39" s="377"/>
      <c r="B39" s="378"/>
      <c r="C39" s="378"/>
      <c r="D39" s="378"/>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68"/>
    </row>
    <row r="40" spans="1:55" s="369" customFormat="1" ht="17.25" customHeight="1">
      <c r="A40" s="378" t="s">
        <v>189</v>
      </c>
      <c r="B40" s="378"/>
      <c r="C40" s="370" t="s">
        <v>190</v>
      </c>
      <c r="D40" s="378"/>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68"/>
    </row>
    <row r="41" spans="1:55" s="369" customFormat="1" ht="17.25" customHeight="1">
      <c r="A41" s="377"/>
      <c r="B41" s="378"/>
      <c r="C41" s="1299" t="s">
        <v>246</v>
      </c>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368"/>
    </row>
    <row r="42" spans="1:55" s="369" customFormat="1" ht="17.25" customHeight="1">
      <c r="A42" s="377"/>
      <c r="B42" s="378"/>
      <c r="C42" s="1299"/>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1299"/>
      <c r="AM42" s="1299"/>
      <c r="AN42" s="1299"/>
      <c r="AO42" s="1299"/>
      <c r="AP42" s="1299"/>
      <c r="AQ42" s="1299"/>
      <c r="AR42" s="1299"/>
      <c r="AS42" s="1299"/>
      <c r="AT42" s="1299"/>
      <c r="AU42" s="1299"/>
      <c r="AV42" s="1299"/>
      <c r="AW42" s="1299"/>
      <c r="AX42" s="1299"/>
      <c r="AY42" s="1299"/>
      <c r="AZ42" s="1299"/>
      <c r="BA42" s="1299"/>
      <c r="BB42" s="1299"/>
      <c r="BC42" s="368"/>
    </row>
    <row r="43" spans="1:55" s="369" customFormat="1" ht="17.25" customHeight="1">
      <c r="A43" s="377"/>
      <c r="B43" s="378"/>
      <c r="C43" s="1299"/>
      <c r="D43" s="1299"/>
      <c r="E43" s="1299"/>
      <c r="F43" s="1299"/>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c r="AH43" s="1299"/>
      <c r="AI43" s="1299"/>
      <c r="AJ43" s="1299"/>
      <c r="AK43" s="1299"/>
      <c r="AL43" s="1299"/>
      <c r="AM43" s="1299"/>
      <c r="AN43" s="1299"/>
      <c r="AO43" s="1299"/>
      <c r="AP43" s="1299"/>
      <c r="AQ43" s="1299"/>
      <c r="AR43" s="1299"/>
      <c r="AS43" s="1299"/>
      <c r="AT43" s="1299"/>
      <c r="AU43" s="1299"/>
      <c r="AV43" s="1299"/>
      <c r="AW43" s="1299"/>
      <c r="AX43" s="1299"/>
      <c r="AY43" s="1299"/>
      <c r="AZ43" s="1299"/>
      <c r="BA43" s="1299"/>
      <c r="BB43" s="1299"/>
      <c r="BC43" s="368"/>
    </row>
    <row r="44" spans="1:55" s="369" customFormat="1" ht="7.5" customHeight="1">
      <c r="A44" s="377"/>
      <c r="B44" s="378"/>
      <c r="C44" s="378"/>
      <c r="D44" s="378"/>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68"/>
    </row>
    <row r="45" spans="1:55" s="369" customFormat="1" ht="17.25" customHeight="1">
      <c r="A45" s="378" t="s">
        <v>191</v>
      </c>
      <c r="B45" s="378"/>
      <c r="C45" s="370" t="s">
        <v>192</v>
      </c>
      <c r="D45" s="378"/>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68"/>
    </row>
    <row r="46" spans="1:55" s="369" customFormat="1" ht="17.25" customHeight="1">
      <c r="A46" s="377"/>
      <c r="B46" s="378"/>
      <c r="C46" s="1300" t="s">
        <v>193</v>
      </c>
      <c r="D46" s="1300"/>
      <c r="E46" s="1300"/>
      <c r="F46" s="1300"/>
      <c r="G46" s="1300"/>
      <c r="H46" s="1300"/>
      <c r="I46" s="1300"/>
      <c r="J46" s="1300"/>
      <c r="K46" s="1300"/>
      <c r="L46" s="1300"/>
      <c r="M46" s="1300"/>
      <c r="N46" s="1300"/>
      <c r="O46" s="1300"/>
      <c r="P46" s="1300"/>
      <c r="Q46" s="1300"/>
      <c r="R46" s="1300"/>
      <c r="S46" s="1300"/>
      <c r="T46" s="1300"/>
      <c r="U46" s="1300"/>
      <c r="V46" s="1300"/>
      <c r="W46" s="1300"/>
      <c r="X46" s="1300"/>
      <c r="Y46" s="1300"/>
      <c r="Z46" s="1300"/>
      <c r="AA46" s="1300"/>
      <c r="AB46" s="1300"/>
      <c r="AC46" s="1300"/>
      <c r="AD46" s="1300"/>
      <c r="AE46" s="1300"/>
      <c r="AF46" s="1300"/>
      <c r="AG46" s="1300"/>
      <c r="AH46" s="1300"/>
      <c r="AI46" s="1300"/>
      <c r="AJ46" s="1300"/>
      <c r="AK46" s="1300"/>
      <c r="AL46" s="1300"/>
      <c r="AM46" s="1300"/>
      <c r="AN46" s="1300"/>
      <c r="AO46" s="1300"/>
      <c r="AP46" s="1300"/>
      <c r="AQ46" s="1300"/>
      <c r="AR46" s="1300"/>
      <c r="AS46" s="1300"/>
      <c r="AT46" s="1300"/>
      <c r="AU46" s="1300"/>
      <c r="AV46" s="1300"/>
      <c r="AW46" s="1300"/>
      <c r="AX46" s="1300"/>
      <c r="AY46" s="1300"/>
      <c r="AZ46" s="1300"/>
      <c r="BA46" s="1300"/>
      <c r="BB46" s="1300"/>
      <c r="BC46" s="368"/>
    </row>
    <row r="47" spans="1:55" s="369" customFormat="1" ht="7.5" customHeight="1">
      <c r="A47" s="377"/>
      <c r="B47" s="378"/>
      <c r="C47" s="378"/>
      <c r="D47" s="378"/>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68"/>
    </row>
    <row r="48" spans="1:55" s="369" customFormat="1" ht="17.25" customHeight="1">
      <c r="A48" s="378" t="s">
        <v>194</v>
      </c>
      <c r="B48" s="378"/>
      <c r="C48" s="370" t="s">
        <v>195</v>
      </c>
      <c r="D48" s="378"/>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68"/>
    </row>
    <row r="49" spans="1:55" s="369" customFormat="1" ht="17.25" customHeight="1">
      <c r="A49" s="377"/>
      <c r="B49" s="378"/>
      <c r="C49" s="1299" t="s">
        <v>245</v>
      </c>
      <c r="D49" s="1299"/>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1299"/>
      <c r="AF49" s="1299"/>
      <c r="AG49" s="1299"/>
      <c r="AH49" s="1299"/>
      <c r="AI49" s="1299"/>
      <c r="AJ49" s="1299"/>
      <c r="AK49" s="1299"/>
      <c r="AL49" s="1299"/>
      <c r="AM49" s="1299"/>
      <c r="AN49" s="1299"/>
      <c r="AO49" s="1299"/>
      <c r="AP49" s="1299"/>
      <c r="AQ49" s="1299"/>
      <c r="AR49" s="1299"/>
      <c r="AS49" s="1299"/>
      <c r="AT49" s="1299"/>
      <c r="AU49" s="1299"/>
      <c r="AV49" s="1299"/>
      <c r="AW49" s="1299"/>
      <c r="AX49" s="1299"/>
      <c r="AY49" s="1299"/>
      <c r="AZ49" s="1299"/>
      <c r="BA49" s="1299"/>
      <c r="BB49" s="1299"/>
      <c r="BC49" s="368"/>
    </row>
    <row r="50" spans="1:55" s="369" customFormat="1" ht="17.25" customHeight="1">
      <c r="A50" s="377"/>
      <c r="B50" s="378"/>
      <c r="C50" s="1299"/>
      <c r="D50" s="1299"/>
      <c r="E50" s="1299"/>
      <c r="F50" s="1299"/>
      <c r="G50" s="1299"/>
      <c r="H50" s="1299"/>
      <c r="I50" s="1299"/>
      <c r="J50" s="1299"/>
      <c r="K50" s="1299"/>
      <c r="L50" s="1299"/>
      <c r="M50" s="1299"/>
      <c r="N50" s="1299"/>
      <c r="O50" s="1299"/>
      <c r="P50" s="1299"/>
      <c r="Q50" s="1299"/>
      <c r="R50" s="1299"/>
      <c r="S50" s="1299"/>
      <c r="T50" s="1299"/>
      <c r="U50" s="1299"/>
      <c r="V50" s="1299"/>
      <c r="W50" s="1299"/>
      <c r="X50" s="1299"/>
      <c r="Y50" s="1299"/>
      <c r="Z50" s="1299"/>
      <c r="AA50" s="1299"/>
      <c r="AB50" s="1299"/>
      <c r="AC50" s="1299"/>
      <c r="AD50" s="1299"/>
      <c r="AE50" s="1299"/>
      <c r="AF50" s="1299"/>
      <c r="AG50" s="1299"/>
      <c r="AH50" s="1299"/>
      <c r="AI50" s="1299"/>
      <c r="AJ50" s="1299"/>
      <c r="AK50" s="1299"/>
      <c r="AL50" s="1299"/>
      <c r="AM50" s="1299"/>
      <c r="AN50" s="1299"/>
      <c r="AO50" s="1299"/>
      <c r="AP50" s="1299"/>
      <c r="AQ50" s="1299"/>
      <c r="AR50" s="1299"/>
      <c r="AS50" s="1299"/>
      <c r="AT50" s="1299"/>
      <c r="AU50" s="1299"/>
      <c r="AV50" s="1299"/>
      <c r="AW50" s="1299"/>
      <c r="AX50" s="1299"/>
      <c r="AY50" s="1299"/>
      <c r="AZ50" s="1299"/>
      <c r="BA50" s="1299"/>
      <c r="BB50" s="1299"/>
      <c r="BC50" s="368"/>
    </row>
    <row r="51" spans="1:55" s="369" customFormat="1" ht="7.5" customHeight="1">
      <c r="A51" s="377"/>
      <c r="B51" s="378"/>
      <c r="C51" s="378"/>
      <c r="D51" s="378"/>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68"/>
    </row>
    <row r="52" spans="1:55" s="369" customFormat="1" ht="17.25" customHeight="1">
      <c r="A52" s="378" t="s">
        <v>196</v>
      </c>
      <c r="B52" s="378"/>
      <c r="C52" s="370" t="s">
        <v>197</v>
      </c>
      <c r="D52" s="378"/>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68"/>
    </row>
    <row r="53" spans="1:55" s="369" customFormat="1" ht="17.25" customHeight="1">
      <c r="A53" s="377"/>
      <c r="B53" s="378"/>
      <c r="C53" s="1299" t="s">
        <v>244</v>
      </c>
      <c r="D53" s="1299"/>
      <c r="E53" s="1299"/>
      <c r="F53" s="1299"/>
      <c r="G53" s="1299"/>
      <c r="H53" s="1299"/>
      <c r="I53" s="1299"/>
      <c r="J53" s="1299"/>
      <c r="K53" s="1299"/>
      <c r="L53" s="1299"/>
      <c r="M53" s="1299"/>
      <c r="N53" s="1299"/>
      <c r="O53" s="1299"/>
      <c r="P53" s="1299"/>
      <c r="Q53" s="1299"/>
      <c r="R53" s="1299"/>
      <c r="S53" s="1299"/>
      <c r="T53" s="1299"/>
      <c r="U53" s="1299"/>
      <c r="V53" s="1299"/>
      <c r="W53" s="1299"/>
      <c r="X53" s="1299"/>
      <c r="Y53" s="1299"/>
      <c r="Z53" s="1299"/>
      <c r="AA53" s="1299"/>
      <c r="AB53" s="1299"/>
      <c r="AC53" s="1299"/>
      <c r="AD53" s="1299"/>
      <c r="AE53" s="1299"/>
      <c r="AF53" s="1299"/>
      <c r="AG53" s="1299"/>
      <c r="AH53" s="1299"/>
      <c r="AI53" s="1299"/>
      <c r="AJ53" s="1299"/>
      <c r="AK53" s="1299"/>
      <c r="AL53" s="1299"/>
      <c r="AM53" s="1299"/>
      <c r="AN53" s="1299"/>
      <c r="AO53" s="1299"/>
      <c r="AP53" s="1299"/>
      <c r="AQ53" s="1299"/>
      <c r="AR53" s="1299"/>
      <c r="AS53" s="1299"/>
      <c r="AT53" s="1299"/>
      <c r="AU53" s="1299"/>
      <c r="AV53" s="1299"/>
      <c r="AW53" s="1299"/>
      <c r="AX53" s="1299"/>
      <c r="AY53" s="1299"/>
      <c r="AZ53" s="1299"/>
      <c r="BA53" s="1299"/>
      <c r="BB53" s="1299"/>
      <c r="BC53" s="368"/>
    </row>
    <row r="54" spans="1:55" s="369" customFormat="1" ht="17.25" customHeight="1">
      <c r="A54" s="377"/>
      <c r="B54" s="378"/>
      <c r="C54" s="1299"/>
      <c r="D54" s="1299"/>
      <c r="E54" s="1299"/>
      <c r="F54" s="1299"/>
      <c r="G54" s="1299"/>
      <c r="H54" s="1299"/>
      <c r="I54" s="1299"/>
      <c r="J54" s="1299"/>
      <c r="K54" s="1299"/>
      <c r="L54" s="1299"/>
      <c r="M54" s="1299"/>
      <c r="N54" s="1299"/>
      <c r="O54" s="1299"/>
      <c r="P54" s="1299"/>
      <c r="Q54" s="1299"/>
      <c r="R54" s="1299"/>
      <c r="S54" s="1299"/>
      <c r="T54" s="1299"/>
      <c r="U54" s="1299"/>
      <c r="V54" s="1299"/>
      <c r="W54" s="1299"/>
      <c r="X54" s="1299"/>
      <c r="Y54" s="1299"/>
      <c r="Z54" s="1299"/>
      <c r="AA54" s="1299"/>
      <c r="AB54" s="1299"/>
      <c r="AC54" s="1299"/>
      <c r="AD54" s="1299"/>
      <c r="AE54" s="1299"/>
      <c r="AF54" s="1299"/>
      <c r="AG54" s="1299"/>
      <c r="AH54" s="1299"/>
      <c r="AI54" s="1299"/>
      <c r="AJ54" s="1299"/>
      <c r="AK54" s="1299"/>
      <c r="AL54" s="1299"/>
      <c r="AM54" s="1299"/>
      <c r="AN54" s="1299"/>
      <c r="AO54" s="1299"/>
      <c r="AP54" s="1299"/>
      <c r="AQ54" s="1299"/>
      <c r="AR54" s="1299"/>
      <c r="AS54" s="1299"/>
      <c r="AT54" s="1299"/>
      <c r="AU54" s="1299"/>
      <c r="AV54" s="1299"/>
      <c r="AW54" s="1299"/>
      <c r="AX54" s="1299"/>
      <c r="AY54" s="1299"/>
      <c r="AZ54" s="1299"/>
      <c r="BA54" s="1299"/>
      <c r="BB54" s="1299"/>
      <c r="BC54" s="368"/>
    </row>
    <row r="55" spans="1:55" s="369" customFormat="1" ht="7.5" customHeight="1">
      <c r="A55" s="378"/>
      <c r="B55" s="378"/>
      <c r="C55" s="378"/>
      <c r="D55" s="378"/>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68"/>
    </row>
    <row r="56" spans="1:55" s="369" customFormat="1" ht="17.25" customHeight="1">
      <c r="A56" s="378" t="s">
        <v>198</v>
      </c>
      <c r="B56" s="378"/>
      <c r="C56" s="370" t="s">
        <v>199</v>
      </c>
      <c r="D56" s="378"/>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68"/>
    </row>
    <row r="57" spans="1:55" s="369" customFormat="1" ht="17.25" customHeight="1">
      <c r="A57" s="378"/>
      <c r="B57" s="378"/>
      <c r="C57" s="1300" t="s">
        <v>243</v>
      </c>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0"/>
      <c r="AA57" s="1300"/>
      <c r="AB57" s="1300"/>
      <c r="AC57" s="1300"/>
      <c r="AD57" s="1300"/>
      <c r="AE57" s="1300"/>
      <c r="AF57" s="1300"/>
      <c r="AG57" s="1300"/>
      <c r="AH57" s="1300"/>
      <c r="AI57" s="1300"/>
      <c r="AJ57" s="1300"/>
      <c r="AK57" s="1300"/>
      <c r="AL57" s="1300"/>
      <c r="AM57" s="1300"/>
      <c r="AN57" s="1300"/>
      <c r="AO57" s="1300"/>
      <c r="AP57" s="1300"/>
      <c r="AQ57" s="1300"/>
      <c r="AR57" s="1300"/>
      <c r="AS57" s="1300"/>
      <c r="AT57" s="1300"/>
      <c r="AU57" s="1300"/>
      <c r="AV57" s="1300"/>
      <c r="AW57" s="1300"/>
      <c r="AX57" s="1300"/>
      <c r="AY57" s="1300"/>
      <c r="AZ57" s="1300"/>
      <c r="BA57" s="1300"/>
      <c r="BB57" s="1300"/>
      <c r="BC57" s="368"/>
    </row>
    <row r="58" spans="1:55" s="375" customFormat="1" ht="7.5" customHeight="1">
      <c r="A58" s="371"/>
      <c r="B58" s="371"/>
      <c r="C58" s="371"/>
      <c r="D58" s="371"/>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4"/>
    </row>
    <row r="59" spans="1:55" s="375" customFormat="1" ht="17.25" customHeight="1">
      <c r="A59" s="371" t="s">
        <v>218</v>
      </c>
      <c r="B59" s="371"/>
      <c r="C59" s="372" t="s">
        <v>219</v>
      </c>
      <c r="D59" s="371"/>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4"/>
    </row>
    <row r="60" spans="1:55" s="375" customFormat="1" ht="17.25" customHeight="1">
      <c r="A60" s="371"/>
      <c r="B60" s="371"/>
      <c r="C60" s="1301" t="s">
        <v>242</v>
      </c>
      <c r="D60" s="1301"/>
      <c r="E60" s="1301"/>
      <c r="F60" s="1301"/>
      <c r="G60" s="1301"/>
      <c r="H60" s="1301"/>
      <c r="I60" s="1301"/>
      <c r="J60" s="1301"/>
      <c r="K60" s="1301"/>
      <c r="L60" s="1301"/>
      <c r="M60" s="1301"/>
      <c r="N60" s="1301"/>
      <c r="O60" s="1301"/>
      <c r="P60" s="1301"/>
      <c r="Q60" s="1301"/>
      <c r="R60" s="1301"/>
      <c r="S60" s="1301"/>
      <c r="T60" s="1301"/>
      <c r="U60" s="1301"/>
      <c r="V60" s="1301"/>
      <c r="W60" s="1301"/>
      <c r="X60" s="1301"/>
      <c r="Y60" s="1301"/>
      <c r="Z60" s="1301"/>
      <c r="AA60" s="1301"/>
      <c r="AB60" s="1301"/>
      <c r="AC60" s="1301"/>
      <c r="AD60" s="1301"/>
      <c r="AE60" s="1301"/>
      <c r="AF60" s="1301"/>
      <c r="AG60" s="1301"/>
      <c r="AH60" s="1301"/>
      <c r="AI60" s="1301"/>
      <c r="AJ60" s="1301"/>
      <c r="AK60" s="1301"/>
      <c r="AL60" s="1301"/>
      <c r="AM60" s="1301"/>
      <c r="AN60" s="1301"/>
      <c r="AO60" s="1301"/>
      <c r="AP60" s="1301"/>
      <c r="AQ60" s="1301"/>
      <c r="AR60" s="1301"/>
      <c r="AS60" s="1301"/>
      <c r="AT60" s="1301"/>
      <c r="AU60" s="1301"/>
      <c r="AV60" s="1301"/>
      <c r="AW60" s="1301"/>
      <c r="AX60" s="1301"/>
      <c r="AY60" s="1301"/>
      <c r="AZ60" s="1301"/>
      <c r="BA60" s="1301"/>
      <c r="BB60" s="1301"/>
      <c r="BC60" s="374"/>
    </row>
    <row r="61" spans="1:55" s="375" customFormat="1" ht="17.25" customHeight="1">
      <c r="A61" s="371"/>
      <c r="B61" s="371"/>
      <c r="C61" s="1301"/>
      <c r="D61" s="1301"/>
      <c r="E61" s="1301"/>
      <c r="F61" s="1301"/>
      <c r="G61" s="1301"/>
      <c r="H61" s="1301"/>
      <c r="I61" s="1301"/>
      <c r="J61" s="1301"/>
      <c r="K61" s="1301"/>
      <c r="L61" s="1301"/>
      <c r="M61" s="1301"/>
      <c r="N61" s="1301"/>
      <c r="O61" s="1301"/>
      <c r="P61" s="1301"/>
      <c r="Q61" s="1301"/>
      <c r="R61" s="1301"/>
      <c r="S61" s="1301"/>
      <c r="T61" s="1301"/>
      <c r="U61" s="1301"/>
      <c r="V61" s="1301"/>
      <c r="W61" s="1301"/>
      <c r="X61" s="1301"/>
      <c r="Y61" s="1301"/>
      <c r="Z61" s="1301"/>
      <c r="AA61" s="1301"/>
      <c r="AB61" s="1301"/>
      <c r="AC61" s="1301"/>
      <c r="AD61" s="1301"/>
      <c r="AE61" s="1301"/>
      <c r="AF61" s="1301"/>
      <c r="AG61" s="1301"/>
      <c r="AH61" s="1301"/>
      <c r="AI61" s="1301"/>
      <c r="AJ61" s="1301"/>
      <c r="AK61" s="1301"/>
      <c r="AL61" s="1301"/>
      <c r="AM61" s="1301"/>
      <c r="AN61" s="1301"/>
      <c r="AO61" s="1301"/>
      <c r="AP61" s="1301"/>
      <c r="AQ61" s="1301"/>
      <c r="AR61" s="1301"/>
      <c r="AS61" s="1301"/>
      <c r="AT61" s="1301"/>
      <c r="AU61" s="1301"/>
      <c r="AV61" s="1301"/>
      <c r="AW61" s="1301"/>
      <c r="AX61" s="1301"/>
      <c r="AY61" s="1301"/>
      <c r="AZ61" s="1301"/>
      <c r="BA61" s="1301"/>
      <c r="BB61" s="1301"/>
      <c r="BC61" s="374"/>
    </row>
    <row r="62" spans="1:55" s="369" customFormat="1" ht="16.5" customHeight="1">
      <c r="A62" s="365"/>
      <c r="B62" s="365"/>
      <c r="C62" s="365"/>
      <c r="D62" s="365"/>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8"/>
    </row>
    <row r="63" spans="1:55" s="369" customFormat="1" ht="16.5" customHeight="1">
      <c r="A63" s="365"/>
      <c r="B63" s="365"/>
      <c r="C63" s="365"/>
      <c r="D63" s="365"/>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8"/>
    </row>
    <row r="64" spans="1:55" s="369" customFormat="1" ht="16.5" customHeight="1">
      <c r="A64" s="365"/>
      <c r="B64" s="365"/>
      <c r="C64" s="365"/>
      <c r="D64" s="365"/>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8"/>
    </row>
    <row r="65" spans="1:74" ht="14">
      <c r="A65" s="1296" t="s">
        <v>241</v>
      </c>
      <c r="B65" s="1296"/>
      <c r="C65" s="1296"/>
      <c r="D65" s="1296"/>
      <c r="E65" s="1296"/>
      <c r="F65" s="1296"/>
      <c r="G65" s="1296"/>
      <c r="H65" s="1296"/>
      <c r="I65" s="1296"/>
      <c r="J65" s="1296"/>
      <c r="K65" s="1296"/>
      <c r="L65" s="1296"/>
      <c r="M65" s="1296"/>
      <c r="N65" s="1296"/>
      <c r="O65" s="1296"/>
      <c r="P65" s="1296"/>
      <c r="Q65" s="1296"/>
      <c r="R65" s="1296"/>
      <c r="S65" s="1296"/>
      <c r="T65" s="1296"/>
      <c r="U65" s="1296"/>
      <c r="V65" s="1296"/>
      <c r="W65" s="1296"/>
      <c r="X65" s="1296"/>
      <c r="Y65" s="1296"/>
      <c r="Z65" s="1296"/>
      <c r="AA65" s="1296"/>
      <c r="AB65" s="1296"/>
      <c r="AC65" s="1296"/>
      <c r="AD65" s="1296"/>
      <c r="AE65" s="1296"/>
      <c r="AF65" s="1296"/>
      <c r="AG65" s="1296"/>
      <c r="AH65" s="1296"/>
      <c r="AI65" s="1296"/>
      <c r="AJ65" s="1296"/>
      <c r="AK65" s="1296"/>
      <c r="AL65" s="1296"/>
      <c r="AM65" s="1296"/>
      <c r="AN65" s="1296"/>
      <c r="AO65" s="1296"/>
      <c r="AP65" s="1296"/>
      <c r="AQ65" s="1296"/>
      <c r="AR65" s="1296"/>
      <c r="AS65" s="1296"/>
      <c r="AT65" s="1296"/>
      <c r="AU65" s="1296"/>
      <c r="AV65" s="1296"/>
      <c r="AW65" s="1296"/>
      <c r="AX65" s="1296"/>
      <c r="AY65" s="1296"/>
      <c r="AZ65" s="1296"/>
      <c r="BA65" s="1296"/>
      <c r="BB65" s="1296"/>
      <c r="BC65" s="352"/>
    </row>
    <row r="66" spans="1:74" ht="16.5" customHeight="1">
      <c r="A66" s="380"/>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52"/>
    </row>
    <row r="67" spans="1:74" ht="16.5" customHeight="1">
      <c r="A67" s="380"/>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52"/>
    </row>
    <row r="68" spans="1:74" ht="16.5" customHeight="1">
      <c r="A68" s="380"/>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52"/>
    </row>
    <row r="69" spans="1:74" ht="16.5" customHeight="1">
      <c r="A69" s="380"/>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52"/>
    </row>
    <row r="70" spans="1:74" ht="30" customHeight="1">
      <c r="A70" s="381"/>
      <c r="B70" s="382"/>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50"/>
      <c r="AN70" s="384"/>
      <c r="AO70" s="385"/>
      <c r="AP70" s="1289"/>
      <c r="AQ70" s="1289"/>
      <c r="AR70" s="1289"/>
      <c r="AS70" s="1289"/>
      <c r="AT70" s="384" t="s">
        <v>9</v>
      </c>
      <c r="AU70" s="1290"/>
      <c r="AV70" s="1290"/>
      <c r="AW70" s="384" t="s">
        <v>8</v>
      </c>
      <c r="AX70" s="1291"/>
      <c r="AY70" s="1291"/>
      <c r="AZ70" s="384" t="s">
        <v>200</v>
      </c>
      <c r="BA70" s="350"/>
      <c r="BB70" s="350"/>
      <c r="BC70" s="352"/>
    </row>
    <row r="71" spans="1:74" ht="11.25" customHeight="1">
      <c r="A71" s="381"/>
      <c r="B71" s="382"/>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4"/>
      <c r="AN71" s="384"/>
      <c r="AO71" s="386"/>
      <c r="AP71" s="386"/>
      <c r="AQ71" s="386"/>
      <c r="AR71" s="384"/>
      <c r="AS71" s="386"/>
      <c r="AT71" s="386"/>
      <c r="AU71" s="386"/>
      <c r="AV71" s="384"/>
      <c r="AW71" s="386"/>
      <c r="AX71" s="386"/>
      <c r="AY71" s="386"/>
      <c r="AZ71" s="384"/>
      <c r="BA71" s="350"/>
      <c r="BB71" s="350"/>
      <c r="BC71" s="352"/>
    </row>
    <row r="72" spans="1:74" s="394" customFormat="1" ht="21" customHeight="1">
      <c r="A72" s="387"/>
      <c r="B72" s="388"/>
      <c r="C72" s="389"/>
      <c r="D72" s="389"/>
      <c r="E72" s="389"/>
      <c r="F72" s="389"/>
      <c r="G72" s="389"/>
      <c r="H72" s="389"/>
      <c r="I72" s="389"/>
      <c r="J72" s="389"/>
      <c r="K72" s="389"/>
      <c r="L72" s="389"/>
      <c r="M72" s="389"/>
      <c r="N72" s="389"/>
      <c r="O72" s="389"/>
      <c r="P72" s="389"/>
      <c r="Q72" s="389"/>
      <c r="R72" s="389"/>
      <c r="S72" s="389"/>
      <c r="T72" s="389"/>
      <c r="U72" s="389"/>
      <c r="V72" s="389"/>
      <c r="W72" s="389"/>
      <c r="X72" s="389"/>
      <c r="Y72" s="389"/>
      <c r="Z72" s="1295" t="s">
        <v>216</v>
      </c>
      <c r="AA72" s="1295"/>
      <c r="AB72" s="1295"/>
      <c r="AC72" s="1295"/>
      <c r="AD72" s="389"/>
      <c r="AE72" s="389"/>
      <c r="AF72" s="389"/>
      <c r="AG72" s="389"/>
      <c r="AH72" s="389"/>
      <c r="AI72" s="389"/>
      <c r="AJ72" s="389"/>
      <c r="AK72" s="389"/>
      <c r="AL72" s="389"/>
      <c r="AM72" s="390"/>
      <c r="AN72" s="390"/>
      <c r="AO72" s="391"/>
      <c r="AP72" s="391"/>
      <c r="AQ72" s="391"/>
      <c r="AR72" s="390"/>
      <c r="AS72" s="391"/>
      <c r="AT72" s="391"/>
      <c r="AU72" s="391"/>
      <c r="AV72" s="390"/>
      <c r="AW72" s="391"/>
      <c r="AX72" s="391"/>
      <c r="AY72" s="391"/>
      <c r="AZ72" s="390"/>
      <c r="BA72" s="392"/>
      <c r="BB72" s="392"/>
      <c r="BC72" s="393"/>
    </row>
    <row r="73" spans="1:74" s="398" customFormat="1" ht="30" customHeight="1">
      <c r="A73" s="395"/>
      <c r="B73" s="396"/>
      <c r="C73" s="396"/>
      <c r="D73" s="396"/>
      <c r="E73" s="397"/>
      <c r="F73" s="397"/>
      <c r="G73" s="397"/>
      <c r="H73" s="397"/>
      <c r="I73" s="397"/>
      <c r="J73" s="397"/>
      <c r="K73" s="397"/>
      <c r="L73" s="397"/>
      <c r="M73" s="397"/>
      <c r="N73" s="397"/>
      <c r="O73" s="397"/>
      <c r="P73" s="1292" t="s">
        <v>201</v>
      </c>
      <c r="Q73" s="1292"/>
      <c r="R73" s="1292"/>
      <c r="S73" s="1292"/>
      <c r="T73" s="1292"/>
      <c r="U73" s="1292"/>
      <c r="V73" s="1292"/>
      <c r="W73" s="1292"/>
      <c r="X73" s="1292"/>
      <c r="Y73" s="397"/>
      <c r="Z73" s="1293"/>
      <c r="AA73" s="1293"/>
      <c r="AB73" s="1293"/>
      <c r="AC73" s="1293"/>
      <c r="AD73" s="1293"/>
      <c r="AE73" s="1293"/>
      <c r="AF73" s="1293"/>
      <c r="AG73" s="1293"/>
      <c r="AH73" s="1293"/>
      <c r="AI73" s="1293"/>
      <c r="AJ73" s="1293"/>
      <c r="AK73" s="1293"/>
      <c r="AL73" s="1293"/>
      <c r="AM73" s="1293"/>
      <c r="AN73" s="1293"/>
      <c r="AO73" s="1293"/>
      <c r="AP73" s="1293"/>
      <c r="AQ73" s="1293"/>
      <c r="AR73" s="1293"/>
      <c r="AS73" s="1293"/>
      <c r="AT73" s="1293"/>
      <c r="AU73" s="1293"/>
      <c r="AV73" s="1294"/>
      <c r="AW73" s="1294"/>
      <c r="AX73" s="1294"/>
      <c r="AY73" s="1294"/>
      <c r="AZ73" s="350"/>
      <c r="BA73" s="350"/>
      <c r="BB73" s="350"/>
      <c r="BC73" s="352"/>
      <c r="BD73" s="345"/>
      <c r="BE73" s="345"/>
      <c r="BF73" s="345"/>
      <c r="BG73" s="345"/>
      <c r="BH73" s="345"/>
      <c r="BI73" s="345"/>
      <c r="BJ73" s="345"/>
      <c r="BK73" s="345"/>
      <c r="BL73" s="345"/>
      <c r="BM73" s="345"/>
      <c r="BN73" s="345"/>
      <c r="BO73" s="345"/>
      <c r="BP73" s="345"/>
      <c r="BQ73" s="345"/>
      <c r="BR73" s="345"/>
      <c r="BS73" s="345"/>
      <c r="BT73" s="345"/>
      <c r="BU73" s="345"/>
      <c r="BV73" s="345"/>
    </row>
    <row r="74" spans="1:74" s="398" customFormat="1" ht="15" customHeight="1">
      <c r="A74" s="395"/>
      <c r="B74" s="396"/>
      <c r="C74" s="396"/>
      <c r="D74" s="396"/>
      <c r="E74" s="399"/>
      <c r="F74" s="400"/>
      <c r="G74" s="400"/>
      <c r="H74" s="401"/>
      <c r="I74" s="402"/>
      <c r="J74" s="402"/>
      <c r="K74" s="402"/>
      <c r="L74" s="402"/>
      <c r="M74" s="402"/>
      <c r="N74" s="402"/>
      <c r="O74" s="402"/>
      <c r="P74" s="402"/>
      <c r="Q74" s="402"/>
      <c r="R74" s="402"/>
      <c r="S74" s="402"/>
      <c r="T74" s="402"/>
      <c r="U74" s="402"/>
      <c r="V74" s="402"/>
      <c r="W74" s="402"/>
      <c r="X74" s="402"/>
      <c r="Y74" s="402"/>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403"/>
      <c r="AW74" s="403"/>
      <c r="AX74" s="403"/>
      <c r="AY74" s="403"/>
      <c r="AZ74" s="350"/>
      <c r="BA74" s="350"/>
      <c r="BB74" s="350"/>
      <c r="BC74" s="352"/>
      <c r="BD74" s="345"/>
      <c r="BE74" s="345"/>
      <c r="BF74" s="345"/>
      <c r="BG74" s="345"/>
      <c r="BH74" s="345"/>
      <c r="BI74" s="345"/>
      <c r="BJ74" s="345"/>
      <c r="BK74" s="345"/>
      <c r="BL74" s="345"/>
      <c r="BM74" s="345"/>
      <c r="BN74" s="345"/>
      <c r="BO74" s="345"/>
      <c r="BP74" s="345"/>
      <c r="BQ74" s="345"/>
      <c r="BR74" s="345"/>
      <c r="BS74" s="345"/>
      <c r="BT74" s="345"/>
      <c r="BU74" s="345"/>
      <c r="BV74" s="345"/>
    </row>
  </sheetData>
  <sheetProtection algorithmName="SHA-512" hashValue="aTeJqP4HHxvTkD7T+M6H1ICF+2fCBvYBdXMIpCfIBebE0AsGfp5/7HOOgV9mwKcbdBehRP58P4+cPIstWvnznQ==" saltValue="ppNxiXliycXIhOMuHtlVeQ==" spinCount="100000" sheet="1" objects="1" scenarios="1"/>
  <mergeCells count="26">
    <mergeCell ref="C13:BB15"/>
    <mergeCell ref="A1:D1"/>
    <mergeCell ref="AV2:AW2"/>
    <mergeCell ref="AY2:AZ2"/>
    <mergeCell ref="A6:BB8"/>
    <mergeCell ref="A10:BB10"/>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AP70:AS70"/>
    <mergeCell ref="AU70:AV70"/>
    <mergeCell ref="AX70:AY70"/>
    <mergeCell ref="P73:X73"/>
    <mergeCell ref="Z73:AU73"/>
    <mergeCell ref="AV73:AY73"/>
    <mergeCell ref="Z72:AC72"/>
  </mergeCells>
  <phoneticPr fontId="63"/>
  <conditionalFormatting sqref="A16:BB17 A15:B15 A1:BB5 A13:C14 A19:BB20 A18:C18 A22:BB23 A21:C21 A25:BB26 A24:C24 A29:BB30 A27:C27 A28:B28 A35:BB35 A31:C31 A32:B34 A44:BB45 A41:C42 A43:B43 A47:BB48 A46:C46 A51:BB52 A49:C49 A50:B50 A55:BB56 A53:C53 A54:B54 A57:C57 A40:BB40 A62:BB69 A74:BB74 A73:I73 Y73:BB73 A71:BB71 A70:AO70 AT70:BB70 A9:BB12">
    <cfRule type="expression" priority="8">
      <formula>CELL("protect",A1)=0</formula>
    </cfRule>
  </conditionalFormatting>
  <conditionalFormatting sqref="A39:BB39">
    <cfRule type="expression" priority="7">
      <formula>CELL("protect",A39)=0</formula>
    </cfRule>
  </conditionalFormatting>
  <conditionalFormatting sqref="AP70:AS70">
    <cfRule type="expression" priority="6">
      <formula>CELL("protect",AP70)=0</formula>
    </cfRule>
  </conditionalFormatting>
  <conditionalFormatting sqref="A72:Z72 AD72:BB72">
    <cfRule type="expression" priority="5">
      <formula>CELL("protect",A72)=0</formula>
    </cfRule>
  </conditionalFormatting>
  <conditionalFormatting sqref="A38:B38 C37">
    <cfRule type="expression" priority="4">
      <formula>CELL("protect",A37)=0</formula>
    </cfRule>
  </conditionalFormatting>
  <conditionalFormatting sqref="A36:BB36 A37:B37">
    <cfRule type="expression" priority="3">
      <formula>CELL("protect",A36)=0</formula>
    </cfRule>
  </conditionalFormatting>
  <conditionalFormatting sqref="A58:BB59 A60:C60 A61:B61">
    <cfRule type="expression" priority="2">
      <formula>CELL("protect",A58)=0</formula>
    </cfRule>
  </conditionalFormatting>
  <conditionalFormatting sqref="A6:BB8">
    <cfRule type="expression" priority="1">
      <formula>CELL("protect",A6)=0</formula>
    </cfRule>
  </conditionalFormatting>
  <dataValidations count="1">
    <dataValidation imeMode="disabled" allowBlank="1" showInputMessage="1" showErrorMessage="1" sqref="AS71:AS72 AU70:AV70 AO70:AO72 AP70:AS70 AW71:AW72" xr:uid="{00000000-0002-0000-05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E40C9-C68C-40A3-89C2-EA6813C1129A}">
  <sheetPr>
    <tabColor theme="1"/>
  </sheetPr>
  <dimension ref="A1:BC65"/>
  <sheetViews>
    <sheetView showGridLines="0" showZeros="0" view="pageBreakPreview" zoomScale="55" zoomScaleNormal="100" zoomScaleSheetLayoutView="55" workbookViewId="0">
      <selection sqref="A1:XFD1048576"/>
    </sheetView>
  </sheetViews>
  <sheetFormatPr defaultColWidth="9" defaultRowHeight="13"/>
  <cols>
    <col min="1" max="55" width="3.6328125" style="407" customWidth="1"/>
    <col min="56" max="85" width="3.36328125" style="407" customWidth="1"/>
    <col min="86" max="16384" width="9" style="407"/>
  </cols>
  <sheetData>
    <row r="1" spans="1:55" ht="18.75" customHeight="1">
      <c r="A1" s="406" t="s">
        <v>236</v>
      </c>
      <c r="AM1" s="408"/>
      <c r="AN1" s="408"/>
      <c r="AO1" s="408"/>
      <c r="AV1" s="409">
        <f>'様式第１｜交付申請書'!$BY$2</f>
        <v>0</v>
      </c>
      <c r="AW1" s="1307">
        <f>'様式第１｜交付申請書'!$CA$2</f>
        <v>0</v>
      </c>
      <c r="AX1" s="1307"/>
      <c r="AY1" s="1307"/>
      <c r="AZ1" s="1307"/>
      <c r="BA1" s="1307"/>
      <c r="BB1" s="1307"/>
    </row>
    <row r="2" spans="1:55" ht="18.75" customHeight="1">
      <c r="AL2" s="410"/>
      <c r="AV2" s="409">
        <f>'様式第１｜交付申請書'!$BZ$3</f>
        <v>0</v>
      </c>
      <c r="AW2" s="1307" t="str">
        <f>'様式第１｜交付申請書'!$CA$3</f>
        <v/>
      </c>
      <c r="AX2" s="1307"/>
      <c r="AY2" s="1307"/>
      <c r="AZ2" s="1307"/>
      <c r="BA2" s="1307"/>
      <c r="BB2" s="1307"/>
      <c r="BC2" s="41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308" t="s">
        <v>164</v>
      </c>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c r="AY3" s="1308"/>
      <c r="AZ3" s="1308"/>
      <c r="BA3" s="1308"/>
      <c r="BB3" s="1308"/>
      <c r="BC3" s="1308"/>
    </row>
    <row r="4" spans="1:55" ht="3" customHeight="1">
      <c r="A4" s="412"/>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row>
    <row r="5" spans="1:55" ht="21" customHeight="1">
      <c r="A5" s="406" t="s">
        <v>20</v>
      </c>
      <c r="B5" s="406"/>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U5" s="412"/>
      <c r="AV5" s="412"/>
      <c r="AZ5" s="413"/>
      <c r="BA5" s="413"/>
      <c r="BB5" s="413"/>
      <c r="BC5" s="414" t="s">
        <v>2</v>
      </c>
    </row>
    <row r="6" spans="1:55" ht="21" customHeight="1">
      <c r="A6" s="406"/>
      <c r="B6" s="406"/>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5" t="s">
        <v>56</v>
      </c>
      <c r="AV6" s="1309"/>
      <c r="AW6" s="1309"/>
      <c r="AX6" s="416" t="s">
        <v>116</v>
      </c>
      <c r="AY6" s="1309"/>
      <c r="AZ6" s="1309"/>
      <c r="BA6" s="1310" t="s">
        <v>117</v>
      </c>
      <c r="BB6" s="1310"/>
      <c r="BC6" s="1310"/>
    </row>
    <row r="7" spans="1:55" ht="12" customHeight="1">
      <c r="A7" s="417"/>
      <c r="B7" s="418"/>
      <c r="C7" s="419"/>
      <c r="D7" s="419"/>
      <c r="E7" s="419"/>
      <c r="F7" s="419"/>
      <c r="G7" s="419"/>
      <c r="H7" s="419"/>
      <c r="I7" s="419"/>
      <c r="J7" s="419"/>
      <c r="K7" s="419"/>
      <c r="L7" s="419"/>
      <c r="M7" s="419"/>
      <c r="N7" s="419"/>
      <c r="O7" s="419"/>
      <c r="P7" s="419"/>
      <c r="Q7" s="420"/>
      <c r="R7" s="420"/>
      <c r="S7" s="420"/>
      <c r="T7" s="420"/>
      <c r="U7" s="419"/>
      <c r="V7" s="419"/>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row>
    <row r="8" spans="1:55" ht="21" customHeight="1">
      <c r="A8" s="421"/>
      <c r="B8" s="422"/>
      <c r="C8" s="423" t="s">
        <v>226</v>
      </c>
      <c r="D8" s="424"/>
      <c r="E8" s="424"/>
      <c r="F8" s="424"/>
      <c r="G8" s="425"/>
      <c r="H8" s="426"/>
      <c r="I8" s="423" t="s">
        <v>227</v>
      </c>
      <c r="J8" s="424"/>
      <c r="K8" s="419"/>
      <c r="L8" s="419"/>
      <c r="M8" s="419"/>
      <c r="N8" s="419"/>
      <c r="O8" s="419"/>
      <c r="P8" s="419"/>
      <c r="Q8" s="420"/>
      <c r="R8" s="420"/>
      <c r="S8" s="420"/>
      <c r="T8" s="420"/>
      <c r="U8" s="419"/>
      <c r="V8" s="419"/>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row>
    <row r="9" spans="1:55" ht="12" customHeight="1" thickBot="1">
      <c r="A9" s="417"/>
      <c r="B9" s="417"/>
      <c r="C9" s="418"/>
      <c r="D9" s="419"/>
      <c r="E9" s="419"/>
      <c r="F9" s="419"/>
      <c r="G9" s="419"/>
      <c r="H9" s="419"/>
      <c r="I9" s="419"/>
      <c r="J9" s="419"/>
      <c r="K9" s="419"/>
      <c r="L9" s="419"/>
      <c r="M9" s="419"/>
      <c r="N9" s="419"/>
      <c r="O9" s="419"/>
      <c r="P9" s="419"/>
      <c r="Q9" s="420"/>
      <c r="R9" s="420"/>
      <c r="S9" s="420"/>
      <c r="T9" s="420"/>
      <c r="U9" s="419"/>
      <c r="V9" s="419"/>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row>
    <row r="10" spans="1:55" ht="28.5" customHeight="1" thickBot="1">
      <c r="A10" s="1335" t="s">
        <v>86</v>
      </c>
      <c r="B10" s="1336"/>
      <c r="C10" s="1336"/>
      <c r="D10" s="1336"/>
      <c r="E10" s="1337" t="s">
        <v>146</v>
      </c>
      <c r="F10" s="1337"/>
      <c r="G10" s="1337"/>
      <c r="H10" s="1337"/>
      <c r="I10" s="1337"/>
      <c r="J10" s="1337"/>
      <c r="K10" s="1337"/>
      <c r="L10" s="1337"/>
      <c r="M10" s="1337"/>
      <c r="N10" s="1338"/>
      <c r="O10" s="427"/>
      <c r="P10" s="428"/>
      <c r="Q10" s="1339" t="str">
        <f>IF(COUNTIF(AK16:AL30,"err")&gt;0,"グレードと一致しない型番があります。財団掲載型番を確認して下さい。","")</f>
        <v/>
      </c>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420"/>
    </row>
    <row r="11" spans="1:55" ht="9" customHeight="1">
      <c r="A11" s="429"/>
      <c r="B11" s="429"/>
      <c r="C11" s="430"/>
      <c r="D11" s="430"/>
      <c r="E11" s="430"/>
      <c r="F11" s="430"/>
      <c r="G11" s="430"/>
      <c r="H11" s="430"/>
      <c r="I11" s="430"/>
      <c r="J11" s="430"/>
      <c r="K11" s="430"/>
      <c r="L11" s="430"/>
      <c r="M11" s="430"/>
      <c r="N11" s="430"/>
      <c r="O11" s="430"/>
      <c r="P11" s="430"/>
      <c r="AA11" s="430"/>
      <c r="AB11" s="430"/>
      <c r="AC11" s="430"/>
    </row>
    <row r="12" spans="1:55" ht="29.25" customHeight="1">
      <c r="A12" s="1340" t="s">
        <v>235</v>
      </c>
      <c r="B12" s="1341"/>
      <c r="C12" s="1341"/>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1"/>
      <c r="AL12" s="1342"/>
      <c r="AM12" s="1343" t="s">
        <v>4</v>
      </c>
      <c r="AN12" s="1344"/>
      <c r="AO12" s="1344"/>
      <c r="AP12" s="1344"/>
      <c r="AQ12" s="1344"/>
      <c r="AR12" s="1344"/>
      <c r="AS12" s="1345"/>
      <c r="AT12" s="417"/>
      <c r="AU12" s="417"/>
      <c r="AV12" s="417"/>
    </row>
    <row r="13" spans="1:55" ht="14.25" customHeight="1" thickBot="1">
      <c r="A13" s="429"/>
      <c r="B13" s="429"/>
      <c r="C13" s="429"/>
      <c r="D13" s="430"/>
      <c r="E13" s="430"/>
      <c r="F13" s="430"/>
      <c r="G13" s="430"/>
      <c r="H13" s="430"/>
      <c r="I13" s="430"/>
      <c r="J13" s="430"/>
      <c r="K13" s="430"/>
      <c r="L13" s="430"/>
      <c r="M13" s="430"/>
      <c r="N13" s="430"/>
      <c r="O13" s="430"/>
      <c r="P13" s="430"/>
      <c r="U13" s="430"/>
      <c r="V13" s="430"/>
    </row>
    <row r="14" spans="1:55" ht="18.75" customHeight="1">
      <c r="A14" s="1346" t="s">
        <v>85</v>
      </c>
      <c r="B14" s="1347"/>
      <c r="C14" s="1347"/>
      <c r="D14" s="1348"/>
      <c r="E14" s="1320" t="s">
        <v>233</v>
      </c>
      <c r="F14" s="1321"/>
      <c r="G14" s="1321"/>
      <c r="H14" s="1321"/>
      <c r="I14" s="1322"/>
      <c r="J14" s="1320" t="s">
        <v>10</v>
      </c>
      <c r="K14" s="1321"/>
      <c r="L14" s="1321"/>
      <c r="M14" s="1321"/>
      <c r="N14" s="1321"/>
      <c r="O14" s="1321"/>
      <c r="P14" s="1321"/>
      <c r="Q14" s="1321"/>
      <c r="R14" s="1322"/>
      <c r="S14" s="1320" t="s">
        <v>143</v>
      </c>
      <c r="T14" s="1321"/>
      <c r="U14" s="1321"/>
      <c r="V14" s="1321"/>
      <c r="W14" s="1321"/>
      <c r="X14" s="1321"/>
      <c r="Y14" s="1321"/>
      <c r="Z14" s="1321"/>
      <c r="AA14" s="1321"/>
      <c r="AB14" s="1321"/>
      <c r="AC14" s="1321"/>
      <c r="AD14" s="1321"/>
      <c r="AE14" s="1321"/>
      <c r="AF14" s="1321"/>
      <c r="AG14" s="1321"/>
      <c r="AH14" s="1321"/>
      <c r="AI14" s="1321"/>
      <c r="AJ14" s="1322"/>
      <c r="AK14" s="1352" t="s">
        <v>104</v>
      </c>
      <c r="AL14" s="1353"/>
      <c r="AM14" s="1311" t="s">
        <v>32</v>
      </c>
      <c r="AN14" s="1312"/>
      <c r="AO14" s="1312"/>
      <c r="AP14" s="1312"/>
      <c r="AQ14" s="1312"/>
      <c r="AR14" s="1312"/>
      <c r="AS14" s="1313"/>
      <c r="AT14" s="1314" t="s">
        <v>30</v>
      </c>
      <c r="AU14" s="1315"/>
      <c r="AV14" s="1316"/>
      <c r="AW14" s="1320" t="s">
        <v>101</v>
      </c>
      <c r="AX14" s="1321"/>
      <c r="AY14" s="1322"/>
      <c r="AZ14" s="1326" t="s">
        <v>31</v>
      </c>
      <c r="BA14" s="1327"/>
      <c r="BB14" s="1327"/>
      <c r="BC14" s="1328"/>
    </row>
    <row r="15" spans="1:55" ht="28.5" customHeight="1" thickBot="1">
      <c r="A15" s="1349"/>
      <c r="B15" s="1350"/>
      <c r="C15" s="1350"/>
      <c r="D15" s="1351"/>
      <c r="E15" s="1323"/>
      <c r="F15" s="1324"/>
      <c r="G15" s="1324"/>
      <c r="H15" s="1324"/>
      <c r="I15" s="1325"/>
      <c r="J15" s="1323"/>
      <c r="K15" s="1324"/>
      <c r="L15" s="1324"/>
      <c r="M15" s="1324"/>
      <c r="N15" s="1324"/>
      <c r="O15" s="1324"/>
      <c r="P15" s="1324"/>
      <c r="Q15" s="1324"/>
      <c r="R15" s="1325"/>
      <c r="S15" s="1323"/>
      <c r="T15" s="1324"/>
      <c r="U15" s="1324"/>
      <c r="V15" s="1324"/>
      <c r="W15" s="1324"/>
      <c r="X15" s="1324"/>
      <c r="Y15" s="1324"/>
      <c r="Z15" s="1324"/>
      <c r="AA15" s="1324"/>
      <c r="AB15" s="1324"/>
      <c r="AC15" s="1324"/>
      <c r="AD15" s="1324"/>
      <c r="AE15" s="1324"/>
      <c r="AF15" s="1324"/>
      <c r="AG15" s="1324"/>
      <c r="AH15" s="1324"/>
      <c r="AI15" s="1324"/>
      <c r="AJ15" s="1325"/>
      <c r="AK15" s="1354"/>
      <c r="AL15" s="1355"/>
      <c r="AM15" s="1332" t="s">
        <v>17</v>
      </c>
      <c r="AN15" s="1333"/>
      <c r="AO15" s="1333"/>
      <c r="AP15" s="431" t="s">
        <v>18</v>
      </c>
      <c r="AQ15" s="1333" t="s">
        <v>19</v>
      </c>
      <c r="AR15" s="1333"/>
      <c r="AS15" s="1334"/>
      <c r="AT15" s="1317"/>
      <c r="AU15" s="1318"/>
      <c r="AV15" s="1319"/>
      <c r="AW15" s="1323"/>
      <c r="AX15" s="1324"/>
      <c r="AY15" s="1325"/>
      <c r="AZ15" s="1329"/>
      <c r="BA15" s="1330"/>
      <c r="BB15" s="1330"/>
      <c r="BC15" s="1331"/>
    </row>
    <row r="16" spans="1:55" s="433" customFormat="1" ht="30" customHeight="1" thickTop="1">
      <c r="A16" s="1378"/>
      <c r="B16" s="1379"/>
      <c r="C16" s="1379"/>
      <c r="D16" s="1380"/>
      <c r="E16" s="1381"/>
      <c r="F16" s="1382"/>
      <c r="G16" s="1382"/>
      <c r="H16" s="1382"/>
      <c r="I16" s="1383"/>
      <c r="J16" s="1384"/>
      <c r="K16" s="1385"/>
      <c r="L16" s="1385"/>
      <c r="M16" s="1385"/>
      <c r="N16" s="1385"/>
      <c r="O16" s="1385"/>
      <c r="P16" s="1385"/>
      <c r="Q16" s="1385"/>
      <c r="R16" s="1386"/>
      <c r="S16" s="1384"/>
      <c r="T16" s="1385"/>
      <c r="U16" s="1385"/>
      <c r="V16" s="1385"/>
      <c r="W16" s="1385"/>
      <c r="X16" s="1385"/>
      <c r="Y16" s="1385"/>
      <c r="Z16" s="1385"/>
      <c r="AA16" s="1385"/>
      <c r="AB16" s="1385"/>
      <c r="AC16" s="1385"/>
      <c r="AD16" s="1385"/>
      <c r="AE16" s="1385"/>
      <c r="AF16" s="1385"/>
      <c r="AG16" s="1385"/>
      <c r="AH16" s="1385"/>
      <c r="AI16" s="1385"/>
      <c r="AJ16" s="1386"/>
      <c r="AK16" s="1387" t="str">
        <f>IF(E16="","",IF(AND(LEFT(E16,1)&amp;RIGHT(E16,1)&lt;&gt;"W5"),"err",LEFT(E16,1)&amp;RIGHT(E16,1)))</f>
        <v/>
      </c>
      <c r="AL16" s="1388"/>
      <c r="AM16" s="1361"/>
      <c r="AN16" s="1356"/>
      <c r="AO16" s="1356"/>
      <c r="AP16" s="432" t="s">
        <v>18</v>
      </c>
      <c r="AQ16" s="1356"/>
      <c r="AR16" s="1356"/>
      <c r="AS16" s="1357"/>
      <c r="AT16" s="1358" t="str">
        <f t="shared" ref="AT16:AT30" si="0">IF(AND(AM16&lt;&gt;"",AQ16&lt;&gt;""),ROUNDDOWN(AM16*AQ16/1000000,2),"")</f>
        <v/>
      </c>
      <c r="AU16" s="1359"/>
      <c r="AV16" s="1360"/>
      <c r="AW16" s="1361"/>
      <c r="AX16" s="1356"/>
      <c r="AY16" s="1357"/>
      <c r="AZ16" s="1362" t="str">
        <f t="shared" ref="AZ16:AZ30" si="1">IF(AT16&lt;&gt;"",AW16*AT16,"")</f>
        <v/>
      </c>
      <c r="BA16" s="1363"/>
      <c r="BB16" s="1363"/>
      <c r="BC16" s="1364"/>
    </row>
    <row r="17" spans="1:55" s="433" customFormat="1" ht="30" customHeight="1">
      <c r="A17" s="1365"/>
      <c r="B17" s="1366"/>
      <c r="C17" s="1366"/>
      <c r="D17" s="1367"/>
      <c r="E17" s="1368"/>
      <c r="F17" s="1369"/>
      <c r="G17" s="1369"/>
      <c r="H17" s="1369"/>
      <c r="I17" s="1370"/>
      <c r="J17" s="1371"/>
      <c r="K17" s="1372"/>
      <c r="L17" s="1372"/>
      <c r="M17" s="1372"/>
      <c r="N17" s="1372"/>
      <c r="O17" s="1372"/>
      <c r="P17" s="1372"/>
      <c r="Q17" s="1372"/>
      <c r="R17" s="1373"/>
      <c r="S17" s="1371"/>
      <c r="T17" s="1372"/>
      <c r="U17" s="1372"/>
      <c r="V17" s="1372"/>
      <c r="W17" s="1372"/>
      <c r="X17" s="1372"/>
      <c r="Y17" s="1372"/>
      <c r="Z17" s="1372"/>
      <c r="AA17" s="1372"/>
      <c r="AB17" s="1372"/>
      <c r="AC17" s="1372"/>
      <c r="AD17" s="1372"/>
      <c r="AE17" s="1372"/>
      <c r="AF17" s="1372"/>
      <c r="AG17" s="1372"/>
      <c r="AH17" s="1372"/>
      <c r="AI17" s="1372"/>
      <c r="AJ17" s="1373"/>
      <c r="AK17" s="1374" t="str">
        <f t="shared" ref="AK17:AK30" si="2">IF(E17="","",IF(AND(LEFT(E17,1)&amp;RIGHT(E17,1)&lt;&gt;"W5"),"err",LEFT(E17,1)&amp;RIGHT(E17,1)))</f>
        <v/>
      </c>
      <c r="AL17" s="1375"/>
      <c r="AM17" s="1376"/>
      <c r="AN17" s="1377"/>
      <c r="AO17" s="1377"/>
      <c r="AP17" s="434" t="s">
        <v>18</v>
      </c>
      <c r="AQ17" s="1377"/>
      <c r="AR17" s="1377"/>
      <c r="AS17" s="1389"/>
      <c r="AT17" s="1390" t="str">
        <f t="shared" si="0"/>
        <v/>
      </c>
      <c r="AU17" s="1391"/>
      <c r="AV17" s="1392"/>
      <c r="AW17" s="1376"/>
      <c r="AX17" s="1377"/>
      <c r="AY17" s="1389"/>
      <c r="AZ17" s="1393" t="str">
        <f t="shared" si="1"/>
        <v/>
      </c>
      <c r="BA17" s="1394"/>
      <c r="BB17" s="1394"/>
      <c r="BC17" s="1395"/>
    </row>
    <row r="18" spans="1:55" s="433" customFormat="1" ht="30" customHeight="1">
      <c r="A18" s="1365"/>
      <c r="B18" s="1366"/>
      <c r="C18" s="1366"/>
      <c r="D18" s="1367"/>
      <c r="E18" s="1368"/>
      <c r="F18" s="1369"/>
      <c r="G18" s="1369"/>
      <c r="H18" s="1369"/>
      <c r="I18" s="1370"/>
      <c r="J18" s="1371"/>
      <c r="K18" s="1372"/>
      <c r="L18" s="1372"/>
      <c r="M18" s="1372"/>
      <c r="N18" s="1372"/>
      <c r="O18" s="1372"/>
      <c r="P18" s="1372"/>
      <c r="Q18" s="1372"/>
      <c r="R18" s="1373"/>
      <c r="S18" s="1371"/>
      <c r="T18" s="1372"/>
      <c r="U18" s="1372"/>
      <c r="V18" s="1372"/>
      <c r="W18" s="1372"/>
      <c r="X18" s="1372"/>
      <c r="Y18" s="1372"/>
      <c r="Z18" s="1372"/>
      <c r="AA18" s="1372"/>
      <c r="AB18" s="1372"/>
      <c r="AC18" s="1372"/>
      <c r="AD18" s="1372"/>
      <c r="AE18" s="1372"/>
      <c r="AF18" s="1372"/>
      <c r="AG18" s="1372"/>
      <c r="AH18" s="1372"/>
      <c r="AI18" s="1372"/>
      <c r="AJ18" s="1373"/>
      <c r="AK18" s="1374" t="str">
        <f t="shared" si="2"/>
        <v/>
      </c>
      <c r="AL18" s="1375"/>
      <c r="AM18" s="1376"/>
      <c r="AN18" s="1377"/>
      <c r="AO18" s="1377"/>
      <c r="AP18" s="434" t="s">
        <v>18</v>
      </c>
      <c r="AQ18" s="1377"/>
      <c r="AR18" s="1377"/>
      <c r="AS18" s="1389"/>
      <c r="AT18" s="1390" t="str">
        <f t="shared" si="0"/>
        <v/>
      </c>
      <c r="AU18" s="1391"/>
      <c r="AV18" s="1392"/>
      <c r="AW18" s="1376"/>
      <c r="AX18" s="1377"/>
      <c r="AY18" s="1389"/>
      <c r="AZ18" s="1393" t="str">
        <f t="shared" si="1"/>
        <v/>
      </c>
      <c r="BA18" s="1394"/>
      <c r="BB18" s="1394"/>
      <c r="BC18" s="1395"/>
    </row>
    <row r="19" spans="1:55" s="433" customFormat="1" ht="30" customHeight="1">
      <c r="A19" s="1365"/>
      <c r="B19" s="1366"/>
      <c r="C19" s="1366"/>
      <c r="D19" s="1367"/>
      <c r="E19" s="1368"/>
      <c r="F19" s="1369"/>
      <c r="G19" s="1369"/>
      <c r="H19" s="1369"/>
      <c r="I19" s="1370"/>
      <c r="J19" s="1371"/>
      <c r="K19" s="1372"/>
      <c r="L19" s="1372"/>
      <c r="M19" s="1372"/>
      <c r="N19" s="1372"/>
      <c r="O19" s="1372"/>
      <c r="P19" s="1372"/>
      <c r="Q19" s="1372"/>
      <c r="R19" s="1373"/>
      <c r="S19" s="1371"/>
      <c r="T19" s="1372"/>
      <c r="U19" s="1372"/>
      <c r="V19" s="1372"/>
      <c r="W19" s="1372"/>
      <c r="X19" s="1372"/>
      <c r="Y19" s="1372"/>
      <c r="Z19" s="1372"/>
      <c r="AA19" s="1372"/>
      <c r="AB19" s="1372"/>
      <c r="AC19" s="1372"/>
      <c r="AD19" s="1372"/>
      <c r="AE19" s="1372"/>
      <c r="AF19" s="1372"/>
      <c r="AG19" s="1372"/>
      <c r="AH19" s="1372"/>
      <c r="AI19" s="1372"/>
      <c r="AJ19" s="1373"/>
      <c r="AK19" s="1374" t="str">
        <f t="shared" si="2"/>
        <v/>
      </c>
      <c r="AL19" s="1375"/>
      <c r="AM19" s="1376"/>
      <c r="AN19" s="1377"/>
      <c r="AO19" s="1377"/>
      <c r="AP19" s="434" t="s">
        <v>18</v>
      </c>
      <c r="AQ19" s="1377"/>
      <c r="AR19" s="1377"/>
      <c r="AS19" s="1389"/>
      <c r="AT19" s="1390" t="str">
        <f t="shared" si="0"/>
        <v/>
      </c>
      <c r="AU19" s="1391"/>
      <c r="AV19" s="1392"/>
      <c r="AW19" s="1376"/>
      <c r="AX19" s="1377"/>
      <c r="AY19" s="1389"/>
      <c r="AZ19" s="1393" t="str">
        <f t="shared" si="1"/>
        <v/>
      </c>
      <c r="BA19" s="1394"/>
      <c r="BB19" s="1394"/>
      <c r="BC19" s="1395"/>
    </row>
    <row r="20" spans="1:55" s="433" customFormat="1" ht="30" customHeight="1">
      <c r="A20" s="1365"/>
      <c r="B20" s="1366"/>
      <c r="C20" s="1366"/>
      <c r="D20" s="1367"/>
      <c r="E20" s="1368"/>
      <c r="F20" s="1369"/>
      <c r="G20" s="1369"/>
      <c r="H20" s="1369"/>
      <c r="I20" s="1370"/>
      <c r="J20" s="1371"/>
      <c r="K20" s="1372"/>
      <c r="L20" s="1372"/>
      <c r="M20" s="1372"/>
      <c r="N20" s="1372"/>
      <c r="O20" s="1372"/>
      <c r="P20" s="1372"/>
      <c r="Q20" s="1372"/>
      <c r="R20" s="1373"/>
      <c r="S20" s="1371"/>
      <c r="T20" s="1372"/>
      <c r="U20" s="1372"/>
      <c r="V20" s="1372"/>
      <c r="W20" s="1372"/>
      <c r="X20" s="1372"/>
      <c r="Y20" s="1372"/>
      <c r="Z20" s="1372"/>
      <c r="AA20" s="1372"/>
      <c r="AB20" s="1372"/>
      <c r="AC20" s="1372"/>
      <c r="AD20" s="1372"/>
      <c r="AE20" s="1372"/>
      <c r="AF20" s="1372"/>
      <c r="AG20" s="1372"/>
      <c r="AH20" s="1372"/>
      <c r="AI20" s="1372"/>
      <c r="AJ20" s="1373"/>
      <c r="AK20" s="1374" t="str">
        <f t="shared" si="2"/>
        <v/>
      </c>
      <c r="AL20" s="1375"/>
      <c r="AM20" s="1376"/>
      <c r="AN20" s="1377"/>
      <c r="AO20" s="1377"/>
      <c r="AP20" s="434" t="s">
        <v>18</v>
      </c>
      <c r="AQ20" s="1377"/>
      <c r="AR20" s="1377"/>
      <c r="AS20" s="1389"/>
      <c r="AT20" s="1390" t="str">
        <f>IF(AND(AM20&lt;&gt;"",AQ20&lt;&gt;""),ROUNDDOWN(AM20*AQ20/1000000,2),"")</f>
        <v/>
      </c>
      <c r="AU20" s="1391"/>
      <c r="AV20" s="1392"/>
      <c r="AW20" s="1376"/>
      <c r="AX20" s="1377"/>
      <c r="AY20" s="1389"/>
      <c r="AZ20" s="1396" t="str">
        <f>IF(AT20&lt;&gt;"",AW20*AT20,"")</f>
        <v/>
      </c>
      <c r="BA20" s="1397"/>
      <c r="BB20" s="1397"/>
      <c r="BC20" s="1398"/>
    </row>
    <row r="21" spans="1:55" s="433" customFormat="1" ht="30" customHeight="1">
      <c r="A21" s="1365"/>
      <c r="B21" s="1366"/>
      <c r="C21" s="1366"/>
      <c r="D21" s="1367"/>
      <c r="E21" s="1368"/>
      <c r="F21" s="1369"/>
      <c r="G21" s="1369"/>
      <c r="H21" s="1369"/>
      <c r="I21" s="1370"/>
      <c r="J21" s="1371"/>
      <c r="K21" s="1372"/>
      <c r="L21" s="1372"/>
      <c r="M21" s="1372"/>
      <c r="N21" s="1372"/>
      <c r="O21" s="1372"/>
      <c r="P21" s="1372"/>
      <c r="Q21" s="1372"/>
      <c r="R21" s="1373"/>
      <c r="S21" s="1371"/>
      <c r="T21" s="1372"/>
      <c r="U21" s="1372"/>
      <c r="V21" s="1372"/>
      <c r="W21" s="1372"/>
      <c r="X21" s="1372"/>
      <c r="Y21" s="1372"/>
      <c r="Z21" s="1372"/>
      <c r="AA21" s="1372"/>
      <c r="AB21" s="1372"/>
      <c r="AC21" s="1372"/>
      <c r="AD21" s="1372"/>
      <c r="AE21" s="1372"/>
      <c r="AF21" s="1372"/>
      <c r="AG21" s="1372"/>
      <c r="AH21" s="1372"/>
      <c r="AI21" s="1372"/>
      <c r="AJ21" s="1373"/>
      <c r="AK21" s="1374" t="str">
        <f t="shared" si="2"/>
        <v/>
      </c>
      <c r="AL21" s="1375"/>
      <c r="AM21" s="1376"/>
      <c r="AN21" s="1377"/>
      <c r="AO21" s="1377"/>
      <c r="AP21" s="434" t="s">
        <v>18</v>
      </c>
      <c r="AQ21" s="1377"/>
      <c r="AR21" s="1377"/>
      <c r="AS21" s="1389"/>
      <c r="AT21" s="1390" t="str">
        <f>IF(AND(AM21&lt;&gt;"",AQ21&lt;&gt;""),ROUNDDOWN(AM21*AQ21/1000000,2),"")</f>
        <v/>
      </c>
      <c r="AU21" s="1391"/>
      <c r="AV21" s="1392"/>
      <c r="AW21" s="1376"/>
      <c r="AX21" s="1377"/>
      <c r="AY21" s="1389"/>
      <c r="AZ21" s="1396" t="str">
        <f>IF(AT21&lt;&gt;"",AW21*AT21,"")</f>
        <v/>
      </c>
      <c r="BA21" s="1397"/>
      <c r="BB21" s="1397"/>
      <c r="BC21" s="1398"/>
    </row>
    <row r="22" spans="1:55" s="433" customFormat="1" ht="30" customHeight="1">
      <c r="A22" s="1365"/>
      <c r="B22" s="1366"/>
      <c r="C22" s="1366"/>
      <c r="D22" s="1367"/>
      <c r="E22" s="1368"/>
      <c r="F22" s="1369"/>
      <c r="G22" s="1369"/>
      <c r="H22" s="1369"/>
      <c r="I22" s="1370"/>
      <c r="J22" s="1371"/>
      <c r="K22" s="1372"/>
      <c r="L22" s="1372"/>
      <c r="M22" s="1372"/>
      <c r="N22" s="1372"/>
      <c r="O22" s="1372"/>
      <c r="P22" s="1372"/>
      <c r="Q22" s="1372"/>
      <c r="R22" s="1373"/>
      <c r="S22" s="1371"/>
      <c r="T22" s="1372"/>
      <c r="U22" s="1372"/>
      <c r="V22" s="1372"/>
      <c r="W22" s="1372"/>
      <c r="X22" s="1372"/>
      <c r="Y22" s="1372"/>
      <c r="Z22" s="1372"/>
      <c r="AA22" s="1372"/>
      <c r="AB22" s="1372"/>
      <c r="AC22" s="1372"/>
      <c r="AD22" s="1372"/>
      <c r="AE22" s="1372"/>
      <c r="AF22" s="1372"/>
      <c r="AG22" s="1372"/>
      <c r="AH22" s="1372"/>
      <c r="AI22" s="1372"/>
      <c r="AJ22" s="1373"/>
      <c r="AK22" s="1374" t="str">
        <f t="shared" si="2"/>
        <v/>
      </c>
      <c r="AL22" s="1375"/>
      <c r="AM22" s="1376"/>
      <c r="AN22" s="1377"/>
      <c r="AO22" s="1377"/>
      <c r="AP22" s="434" t="s">
        <v>18</v>
      </c>
      <c r="AQ22" s="1377"/>
      <c r="AR22" s="1377"/>
      <c r="AS22" s="1389"/>
      <c r="AT22" s="1390" t="str">
        <f>IF(AND(AM22&lt;&gt;"",AQ22&lt;&gt;""),ROUNDDOWN(AM22*AQ22/1000000,2),"")</f>
        <v/>
      </c>
      <c r="AU22" s="1391"/>
      <c r="AV22" s="1392"/>
      <c r="AW22" s="1376"/>
      <c r="AX22" s="1377"/>
      <c r="AY22" s="1389"/>
      <c r="AZ22" s="1396" t="str">
        <f>IF(AT22&lt;&gt;"",AW22*AT22,"")</f>
        <v/>
      </c>
      <c r="BA22" s="1397"/>
      <c r="BB22" s="1397"/>
      <c r="BC22" s="1398"/>
    </row>
    <row r="23" spans="1:55" s="433" customFormat="1" ht="30" customHeight="1">
      <c r="A23" s="1365"/>
      <c r="B23" s="1366"/>
      <c r="C23" s="1366"/>
      <c r="D23" s="1367"/>
      <c r="E23" s="1368"/>
      <c r="F23" s="1369"/>
      <c r="G23" s="1369"/>
      <c r="H23" s="1369"/>
      <c r="I23" s="1370"/>
      <c r="J23" s="1371"/>
      <c r="K23" s="1372"/>
      <c r="L23" s="1372"/>
      <c r="M23" s="1372"/>
      <c r="N23" s="1372"/>
      <c r="O23" s="1372"/>
      <c r="P23" s="1372"/>
      <c r="Q23" s="1372"/>
      <c r="R23" s="1373"/>
      <c r="S23" s="1371"/>
      <c r="T23" s="1372"/>
      <c r="U23" s="1372"/>
      <c r="V23" s="1372"/>
      <c r="W23" s="1372"/>
      <c r="X23" s="1372"/>
      <c r="Y23" s="1372"/>
      <c r="Z23" s="1372"/>
      <c r="AA23" s="1372"/>
      <c r="AB23" s="1372"/>
      <c r="AC23" s="1372"/>
      <c r="AD23" s="1372"/>
      <c r="AE23" s="1372"/>
      <c r="AF23" s="1372"/>
      <c r="AG23" s="1372"/>
      <c r="AH23" s="1372"/>
      <c r="AI23" s="1372"/>
      <c r="AJ23" s="1373"/>
      <c r="AK23" s="1374" t="str">
        <f t="shared" si="2"/>
        <v/>
      </c>
      <c r="AL23" s="1375"/>
      <c r="AM23" s="1376"/>
      <c r="AN23" s="1377"/>
      <c r="AO23" s="1377"/>
      <c r="AP23" s="434" t="s">
        <v>18</v>
      </c>
      <c r="AQ23" s="1377"/>
      <c r="AR23" s="1377"/>
      <c r="AS23" s="1389"/>
      <c r="AT23" s="1390" t="str">
        <f t="shared" si="0"/>
        <v/>
      </c>
      <c r="AU23" s="1391"/>
      <c r="AV23" s="1392"/>
      <c r="AW23" s="1376"/>
      <c r="AX23" s="1377"/>
      <c r="AY23" s="1389"/>
      <c r="AZ23" s="1396" t="str">
        <f t="shared" si="1"/>
        <v/>
      </c>
      <c r="BA23" s="1397"/>
      <c r="BB23" s="1397"/>
      <c r="BC23" s="1398"/>
    </row>
    <row r="24" spans="1:55" s="433" customFormat="1" ht="30" customHeight="1">
      <c r="A24" s="1365"/>
      <c r="B24" s="1366"/>
      <c r="C24" s="1366"/>
      <c r="D24" s="1367"/>
      <c r="E24" s="1368"/>
      <c r="F24" s="1369"/>
      <c r="G24" s="1369"/>
      <c r="H24" s="1369"/>
      <c r="I24" s="1370"/>
      <c r="J24" s="1371"/>
      <c r="K24" s="1372"/>
      <c r="L24" s="1372"/>
      <c r="M24" s="1372"/>
      <c r="N24" s="1372"/>
      <c r="O24" s="1372"/>
      <c r="P24" s="1372"/>
      <c r="Q24" s="1372"/>
      <c r="R24" s="1373"/>
      <c r="S24" s="1371"/>
      <c r="T24" s="1372"/>
      <c r="U24" s="1372"/>
      <c r="V24" s="1372"/>
      <c r="W24" s="1372"/>
      <c r="X24" s="1372"/>
      <c r="Y24" s="1372"/>
      <c r="Z24" s="1372"/>
      <c r="AA24" s="1372"/>
      <c r="AB24" s="1372"/>
      <c r="AC24" s="1372"/>
      <c r="AD24" s="1372"/>
      <c r="AE24" s="1372"/>
      <c r="AF24" s="1372"/>
      <c r="AG24" s="1372"/>
      <c r="AH24" s="1372"/>
      <c r="AI24" s="1372"/>
      <c r="AJ24" s="1373"/>
      <c r="AK24" s="1374" t="str">
        <f t="shared" si="2"/>
        <v/>
      </c>
      <c r="AL24" s="1375"/>
      <c r="AM24" s="1376"/>
      <c r="AN24" s="1377"/>
      <c r="AO24" s="1377"/>
      <c r="AP24" s="434" t="s">
        <v>18</v>
      </c>
      <c r="AQ24" s="1377"/>
      <c r="AR24" s="1377"/>
      <c r="AS24" s="1389"/>
      <c r="AT24" s="1390" t="str">
        <f t="shared" si="0"/>
        <v/>
      </c>
      <c r="AU24" s="1391"/>
      <c r="AV24" s="1392"/>
      <c r="AW24" s="1376"/>
      <c r="AX24" s="1377"/>
      <c r="AY24" s="1389"/>
      <c r="AZ24" s="1393" t="str">
        <f t="shared" si="1"/>
        <v/>
      </c>
      <c r="BA24" s="1394"/>
      <c r="BB24" s="1394"/>
      <c r="BC24" s="1395"/>
    </row>
    <row r="25" spans="1:55" s="433" customFormat="1" ht="28.5" customHeight="1">
      <c r="A25" s="1365"/>
      <c r="B25" s="1366"/>
      <c r="C25" s="1366"/>
      <c r="D25" s="1367"/>
      <c r="E25" s="1368"/>
      <c r="F25" s="1369"/>
      <c r="G25" s="1369"/>
      <c r="H25" s="1369"/>
      <c r="I25" s="1370"/>
      <c r="J25" s="1371"/>
      <c r="K25" s="1372"/>
      <c r="L25" s="1372"/>
      <c r="M25" s="1372"/>
      <c r="N25" s="1372"/>
      <c r="O25" s="1372"/>
      <c r="P25" s="1372"/>
      <c r="Q25" s="1372"/>
      <c r="R25" s="1373"/>
      <c r="S25" s="1371"/>
      <c r="T25" s="1372"/>
      <c r="U25" s="1372"/>
      <c r="V25" s="1372"/>
      <c r="W25" s="1372"/>
      <c r="X25" s="1372"/>
      <c r="Y25" s="1372"/>
      <c r="Z25" s="1372"/>
      <c r="AA25" s="1372"/>
      <c r="AB25" s="1372"/>
      <c r="AC25" s="1372"/>
      <c r="AD25" s="1372"/>
      <c r="AE25" s="1372"/>
      <c r="AF25" s="1372"/>
      <c r="AG25" s="1372"/>
      <c r="AH25" s="1372"/>
      <c r="AI25" s="1372"/>
      <c r="AJ25" s="1373"/>
      <c r="AK25" s="1374" t="str">
        <f t="shared" si="2"/>
        <v/>
      </c>
      <c r="AL25" s="1375"/>
      <c r="AM25" s="1376"/>
      <c r="AN25" s="1377"/>
      <c r="AO25" s="1377"/>
      <c r="AP25" s="434" t="s">
        <v>18</v>
      </c>
      <c r="AQ25" s="1377"/>
      <c r="AR25" s="1377"/>
      <c r="AS25" s="1389"/>
      <c r="AT25" s="1390" t="str">
        <f t="shared" si="0"/>
        <v/>
      </c>
      <c r="AU25" s="1391"/>
      <c r="AV25" s="1392"/>
      <c r="AW25" s="1376"/>
      <c r="AX25" s="1377"/>
      <c r="AY25" s="1389"/>
      <c r="AZ25" s="1393" t="str">
        <f t="shared" si="1"/>
        <v/>
      </c>
      <c r="BA25" s="1394"/>
      <c r="BB25" s="1394"/>
      <c r="BC25" s="1395"/>
    </row>
    <row r="26" spans="1:55" s="433" customFormat="1" ht="30" customHeight="1">
      <c r="A26" s="1365"/>
      <c r="B26" s="1366"/>
      <c r="C26" s="1366"/>
      <c r="D26" s="1367"/>
      <c r="E26" s="1368"/>
      <c r="F26" s="1369"/>
      <c r="G26" s="1369"/>
      <c r="H26" s="1369"/>
      <c r="I26" s="1370"/>
      <c r="J26" s="1371"/>
      <c r="K26" s="1372"/>
      <c r="L26" s="1372"/>
      <c r="M26" s="1372"/>
      <c r="N26" s="1372"/>
      <c r="O26" s="1372"/>
      <c r="P26" s="1372"/>
      <c r="Q26" s="1372"/>
      <c r="R26" s="1373"/>
      <c r="S26" s="1371"/>
      <c r="T26" s="1372"/>
      <c r="U26" s="1372"/>
      <c r="V26" s="1372"/>
      <c r="W26" s="1372"/>
      <c r="X26" s="1372"/>
      <c r="Y26" s="1372"/>
      <c r="Z26" s="1372"/>
      <c r="AA26" s="1372"/>
      <c r="AB26" s="1372"/>
      <c r="AC26" s="1372"/>
      <c r="AD26" s="1372"/>
      <c r="AE26" s="1372"/>
      <c r="AF26" s="1372"/>
      <c r="AG26" s="1372"/>
      <c r="AH26" s="1372"/>
      <c r="AI26" s="1372"/>
      <c r="AJ26" s="1373"/>
      <c r="AK26" s="1374" t="str">
        <f t="shared" si="2"/>
        <v/>
      </c>
      <c r="AL26" s="1375"/>
      <c r="AM26" s="1376"/>
      <c r="AN26" s="1377"/>
      <c r="AO26" s="1377"/>
      <c r="AP26" s="434" t="s">
        <v>18</v>
      </c>
      <c r="AQ26" s="1377"/>
      <c r="AR26" s="1377"/>
      <c r="AS26" s="1389"/>
      <c r="AT26" s="1390" t="str">
        <f t="shared" si="0"/>
        <v/>
      </c>
      <c r="AU26" s="1391"/>
      <c r="AV26" s="1392"/>
      <c r="AW26" s="1376"/>
      <c r="AX26" s="1377"/>
      <c r="AY26" s="1389"/>
      <c r="AZ26" s="1393" t="str">
        <f t="shared" si="1"/>
        <v/>
      </c>
      <c r="BA26" s="1394"/>
      <c r="BB26" s="1394"/>
      <c r="BC26" s="1395"/>
    </row>
    <row r="27" spans="1:55" s="433" customFormat="1" ht="30" customHeight="1">
      <c r="A27" s="1365"/>
      <c r="B27" s="1366"/>
      <c r="C27" s="1366"/>
      <c r="D27" s="1367"/>
      <c r="E27" s="1368"/>
      <c r="F27" s="1369"/>
      <c r="G27" s="1369"/>
      <c r="H27" s="1369"/>
      <c r="I27" s="1370"/>
      <c r="J27" s="1371"/>
      <c r="K27" s="1372"/>
      <c r="L27" s="1372"/>
      <c r="M27" s="1372"/>
      <c r="N27" s="1372"/>
      <c r="O27" s="1372"/>
      <c r="P27" s="1372"/>
      <c r="Q27" s="1372"/>
      <c r="R27" s="1373"/>
      <c r="S27" s="1371"/>
      <c r="T27" s="1372"/>
      <c r="U27" s="1372"/>
      <c r="V27" s="1372"/>
      <c r="W27" s="1372"/>
      <c r="X27" s="1372"/>
      <c r="Y27" s="1372"/>
      <c r="Z27" s="1372"/>
      <c r="AA27" s="1372"/>
      <c r="AB27" s="1372"/>
      <c r="AC27" s="1372"/>
      <c r="AD27" s="1372"/>
      <c r="AE27" s="1372"/>
      <c r="AF27" s="1372"/>
      <c r="AG27" s="1372"/>
      <c r="AH27" s="1372"/>
      <c r="AI27" s="1372"/>
      <c r="AJ27" s="1373"/>
      <c r="AK27" s="1374" t="str">
        <f t="shared" si="2"/>
        <v/>
      </c>
      <c r="AL27" s="1375"/>
      <c r="AM27" s="1376"/>
      <c r="AN27" s="1377"/>
      <c r="AO27" s="1377"/>
      <c r="AP27" s="434" t="s">
        <v>18</v>
      </c>
      <c r="AQ27" s="1377"/>
      <c r="AR27" s="1377"/>
      <c r="AS27" s="1389"/>
      <c r="AT27" s="1390" t="str">
        <f t="shared" si="0"/>
        <v/>
      </c>
      <c r="AU27" s="1391"/>
      <c r="AV27" s="1392"/>
      <c r="AW27" s="1376"/>
      <c r="AX27" s="1377"/>
      <c r="AY27" s="1389"/>
      <c r="AZ27" s="1393" t="str">
        <f t="shared" si="1"/>
        <v/>
      </c>
      <c r="BA27" s="1394"/>
      <c r="BB27" s="1394"/>
      <c r="BC27" s="1395"/>
    </row>
    <row r="28" spans="1:55" s="433" customFormat="1" ht="30" customHeight="1">
      <c r="A28" s="1365"/>
      <c r="B28" s="1366"/>
      <c r="C28" s="1366"/>
      <c r="D28" s="1367"/>
      <c r="E28" s="1368"/>
      <c r="F28" s="1369"/>
      <c r="G28" s="1369"/>
      <c r="H28" s="1369"/>
      <c r="I28" s="1370"/>
      <c r="J28" s="1371"/>
      <c r="K28" s="1372"/>
      <c r="L28" s="1372"/>
      <c r="M28" s="1372"/>
      <c r="N28" s="1372"/>
      <c r="O28" s="1372"/>
      <c r="P28" s="1372"/>
      <c r="Q28" s="1372"/>
      <c r="R28" s="1373"/>
      <c r="S28" s="1371"/>
      <c r="T28" s="1372"/>
      <c r="U28" s="1372"/>
      <c r="V28" s="1372"/>
      <c r="W28" s="1372"/>
      <c r="X28" s="1372"/>
      <c r="Y28" s="1372"/>
      <c r="Z28" s="1372"/>
      <c r="AA28" s="1372"/>
      <c r="AB28" s="1372"/>
      <c r="AC28" s="1372"/>
      <c r="AD28" s="1372"/>
      <c r="AE28" s="1372"/>
      <c r="AF28" s="1372"/>
      <c r="AG28" s="1372"/>
      <c r="AH28" s="1372"/>
      <c r="AI28" s="1372"/>
      <c r="AJ28" s="1373"/>
      <c r="AK28" s="1374" t="str">
        <f t="shared" si="2"/>
        <v/>
      </c>
      <c r="AL28" s="1375"/>
      <c r="AM28" s="1376"/>
      <c r="AN28" s="1377"/>
      <c r="AO28" s="1377"/>
      <c r="AP28" s="434" t="s">
        <v>18</v>
      </c>
      <c r="AQ28" s="1377"/>
      <c r="AR28" s="1377"/>
      <c r="AS28" s="1389"/>
      <c r="AT28" s="1390" t="str">
        <f t="shared" si="0"/>
        <v/>
      </c>
      <c r="AU28" s="1391"/>
      <c r="AV28" s="1392"/>
      <c r="AW28" s="1376"/>
      <c r="AX28" s="1377"/>
      <c r="AY28" s="1389"/>
      <c r="AZ28" s="1393" t="str">
        <f t="shared" si="1"/>
        <v/>
      </c>
      <c r="BA28" s="1394"/>
      <c r="BB28" s="1394"/>
      <c r="BC28" s="1395"/>
    </row>
    <row r="29" spans="1:55" s="433" customFormat="1" ht="30" customHeight="1">
      <c r="A29" s="1365"/>
      <c r="B29" s="1366"/>
      <c r="C29" s="1366"/>
      <c r="D29" s="1367"/>
      <c r="E29" s="1368"/>
      <c r="F29" s="1369"/>
      <c r="G29" s="1369"/>
      <c r="H29" s="1369"/>
      <c r="I29" s="1370"/>
      <c r="J29" s="1371"/>
      <c r="K29" s="1372"/>
      <c r="L29" s="1372"/>
      <c r="M29" s="1372"/>
      <c r="N29" s="1372"/>
      <c r="O29" s="1372"/>
      <c r="P29" s="1372"/>
      <c r="Q29" s="1372"/>
      <c r="R29" s="1373"/>
      <c r="S29" s="1371"/>
      <c r="T29" s="1372"/>
      <c r="U29" s="1372"/>
      <c r="V29" s="1372"/>
      <c r="W29" s="1372"/>
      <c r="X29" s="1372"/>
      <c r="Y29" s="1372"/>
      <c r="Z29" s="1372"/>
      <c r="AA29" s="1372"/>
      <c r="AB29" s="1372"/>
      <c r="AC29" s="1372"/>
      <c r="AD29" s="1372"/>
      <c r="AE29" s="1372"/>
      <c r="AF29" s="1372"/>
      <c r="AG29" s="1372"/>
      <c r="AH29" s="1372"/>
      <c r="AI29" s="1372"/>
      <c r="AJ29" s="1373"/>
      <c r="AK29" s="1374" t="str">
        <f t="shared" si="2"/>
        <v/>
      </c>
      <c r="AL29" s="1375"/>
      <c r="AM29" s="1376"/>
      <c r="AN29" s="1377"/>
      <c r="AO29" s="1377"/>
      <c r="AP29" s="434" t="s">
        <v>18</v>
      </c>
      <c r="AQ29" s="1377"/>
      <c r="AR29" s="1377"/>
      <c r="AS29" s="1389"/>
      <c r="AT29" s="1390" t="str">
        <f t="shared" si="0"/>
        <v/>
      </c>
      <c r="AU29" s="1391"/>
      <c r="AV29" s="1392"/>
      <c r="AW29" s="1376"/>
      <c r="AX29" s="1377"/>
      <c r="AY29" s="1389"/>
      <c r="AZ29" s="1393" t="str">
        <f t="shared" si="1"/>
        <v/>
      </c>
      <c r="BA29" s="1394"/>
      <c r="BB29" s="1394"/>
      <c r="BC29" s="1395"/>
    </row>
    <row r="30" spans="1:55" s="433" customFormat="1" ht="30" customHeight="1" thickBot="1">
      <c r="A30" s="1365"/>
      <c r="B30" s="1366"/>
      <c r="C30" s="1366"/>
      <c r="D30" s="1367"/>
      <c r="E30" s="1368"/>
      <c r="F30" s="1369"/>
      <c r="G30" s="1369"/>
      <c r="H30" s="1369"/>
      <c r="I30" s="1370"/>
      <c r="J30" s="1371"/>
      <c r="K30" s="1372"/>
      <c r="L30" s="1372"/>
      <c r="M30" s="1372"/>
      <c r="N30" s="1372"/>
      <c r="O30" s="1372"/>
      <c r="P30" s="1372"/>
      <c r="Q30" s="1372"/>
      <c r="R30" s="1373"/>
      <c r="S30" s="1371"/>
      <c r="T30" s="1372"/>
      <c r="U30" s="1372"/>
      <c r="V30" s="1372"/>
      <c r="W30" s="1372"/>
      <c r="X30" s="1372"/>
      <c r="Y30" s="1372"/>
      <c r="Z30" s="1372"/>
      <c r="AA30" s="1372"/>
      <c r="AB30" s="1372"/>
      <c r="AC30" s="1372"/>
      <c r="AD30" s="1372"/>
      <c r="AE30" s="1372"/>
      <c r="AF30" s="1372"/>
      <c r="AG30" s="1372"/>
      <c r="AH30" s="1372"/>
      <c r="AI30" s="1372"/>
      <c r="AJ30" s="1373"/>
      <c r="AK30" s="1374" t="str">
        <f t="shared" si="2"/>
        <v/>
      </c>
      <c r="AL30" s="1375"/>
      <c r="AM30" s="1376"/>
      <c r="AN30" s="1377"/>
      <c r="AO30" s="1377"/>
      <c r="AP30" s="434" t="s">
        <v>18</v>
      </c>
      <c r="AQ30" s="1377"/>
      <c r="AR30" s="1377"/>
      <c r="AS30" s="1389"/>
      <c r="AT30" s="1390" t="str">
        <f t="shared" si="0"/>
        <v/>
      </c>
      <c r="AU30" s="1391"/>
      <c r="AV30" s="1392"/>
      <c r="AW30" s="1376"/>
      <c r="AX30" s="1377"/>
      <c r="AY30" s="1389"/>
      <c r="AZ30" s="1393" t="str">
        <f t="shared" si="1"/>
        <v/>
      </c>
      <c r="BA30" s="1394"/>
      <c r="BB30" s="1394"/>
      <c r="BC30" s="1395"/>
    </row>
    <row r="31" spans="1:55" ht="30" customHeight="1" thickTop="1" thickBot="1">
      <c r="A31" s="1399" t="s">
        <v>21</v>
      </c>
      <c r="B31" s="1400"/>
      <c r="C31" s="1400"/>
      <c r="D31" s="1400"/>
      <c r="E31" s="1400"/>
      <c r="F31" s="1400"/>
      <c r="G31" s="1400"/>
      <c r="H31" s="140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0"/>
      <c r="AI31" s="1400"/>
      <c r="AJ31" s="1400"/>
      <c r="AK31" s="1400"/>
      <c r="AL31" s="1400"/>
      <c r="AM31" s="1400"/>
      <c r="AN31" s="1400"/>
      <c r="AO31" s="1400"/>
      <c r="AP31" s="1400"/>
      <c r="AQ31" s="1400"/>
      <c r="AR31" s="1400"/>
      <c r="AS31" s="1400"/>
      <c r="AT31" s="1400"/>
      <c r="AU31" s="1400"/>
      <c r="AV31" s="1401"/>
      <c r="AW31" s="1402">
        <f>SUM(AW16:AY30)</f>
        <v>0</v>
      </c>
      <c r="AX31" s="1403"/>
      <c r="AY31" s="1404"/>
      <c r="AZ31" s="1405">
        <f>SUM(AZ16:BC30)</f>
        <v>0</v>
      </c>
      <c r="BA31" s="1406"/>
      <c r="BB31" s="1406"/>
      <c r="BC31" s="1407"/>
    </row>
    <row r="32" spans="1:55" ht="15.75" customHeight="1">
      <c r="A32" s="417"/>
      <c r="B32" s="418"/>
      <c r="C32" s="419"/>
      <c r="D32" s="419"/>
      <c r="E32" s="419"/>
      <c r="F32" s="419"/>
      <c r="G32" s="419"/>
      <c r="H32" s="419"/>
      <c r="I32" s="419"/>
      <c r="J32" s="419"/>
      <c r="K32" s="419"/>
      <c r="L32" s="419"/>
      <c r="M32" s="419"/>
      <c r="N32" s="419"/>
      <c r="O32" s="419"/>
      <c r="P32" s="419"/>
      <c r="Q32" s="420"/>
      <c r="R32" s="420"/>
      <c r="S32" s="420"/>
      <c r="T32" s="420"/>
      <c r="U32" s="419"/>
      <c r="V32" s="419"/>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row>
    <row r="33" spans="1:55" ht="15.75" customHeight="1">
      <c r="A33" s="417"/>
      <c r="B33" s="418"/>
      <c r="C33" s="419"/>
      <c r="D33" s="419"/>
      <c r="E33" s="419"/>
      <c r="F33" s="419"/>
      <c r="G33" s="419"/>
      <c r="H33" s="419"/>
      <c r="I33" s="419"/>
      <c r="J33" s="419"/>
      <c r="K33" s="419"/>
      <c r="L33" s="419"/>
      <c r="M33" s="419"/>
      <c r="N33" s="419"/>
      <c r="O33" s="419"/>
      <c r="P33" s="419"/>
      <c r="Q33" s="420"/>
      <c r="R33" s="420"/>
      <c r="S33" s="420"/>
      <c r="T33" s="420"/>
      <c r="U33" s="419"/>
      <c r="V33" s="419"/>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row>
    <row r="34" spans="1:55" ht="12" customHeight="1" thickBot="1">
      <c r="A34" s="417"/>
      <c r="B34" s="417"/>
      <c r="C34" s="418"/>
      <c r="D34" s="419"/>
      <c r="E34" s="419"/>
      <c r="F34" s="419"/>
      <c r="G34" s="419"/>
      <c r="H34" s="419"/>
      <c r="I34" s="419"/>
      <c r="J34" s="419"/>
      <c r="K34" s="419"/>
      <c r="L34" s="419"/>
      <c r="M34" s="419"/>
      <c r="N34" s="419"/>
      <c r="O34" s="419"/>
      <c r="P34" s="419"/>
      <c r="Q34" s="420"/>
      <c r="R34" s="420"/>
      <c r="S34" s="420"/>
      <c r="T34" s="420"/>
      <c r="U34" s="419"/>
      <c r="V34" s="419"/>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row>
    <row r="35" spans="1:55" ht="28.5" customHeight="1" thickBot="1">
      <c r="A35" s="1335" t="s">
        <v>86</v>
      </c>
      <c r="B35" s="1336"/>
      <c r="C35" s="1336"/>
      <c r="D35" s="1336"/>
      <c r="E35" s="1337" t="s">
        <v>213</v>
      </c>
      <c r="F35" s="1337"/>
      <c r="G35" s="1337"/>
      <c r="H35" s="1337"/>
      <c r="I35" s="1337"/>
      <c r="J35" s="1337"/>
      <c r="K35" s="1337"/>
      <c r="L35" s="1337"/>
      <c r="M35" s="1337"/>
      <c r="N35" s="1338"/>
      <c r="O35" s="427"/>
      <c r="P35" s="428"/>
      <c r="Q35" s="1339" t="str">
        <f>IF(COUNTIF(AK41:AL55,"err")&gt;0,"グレードと一致しない型番があります。財団掲載型番を確認して下さい。","")</f>
        <v/>
      </c>
      <c r="R35" s="1339"/>
      <c r="S35" s="1339"/>
      <c r="T35" s="1339"/>
      <c r="U35" s="1339"/>
      <c r="V35" s="1339"/>
      <c r="W35" s="1339"/>
      <c r="X35" s="1339"/>
      <c r="Y35" s="1339"/>
      <c r="Z35" s="1339"/>
      <c r="AA35" s="1339"/>
      <c r="AB35" s="1339"/>
      <c r="AC35" s="1339"/>
      <c r="AD35" s="1339"/>
      <c r="AE35" s="1339"/>
      <c r="AF35" s="1339"/>
      <c r="AG35" s="1339"/>
      <c r="AH35" s="1339"/>
      <c r="AI35" s="1339"/>
      <c r="AJ35" s="1339"/>
      <c r="AK35" s="1339"/>
      <c r="AL35" s="1339"/>
      <c r="AM35" s="1339"/>
      <c r="AN35" s="1339"/>
      <c r="AO35" s="1339"/>
      <c r="AP35" s="1339"/>
      <c r="AQ35" s="1339"/>
      <c r="AR35" s="1339"/>
      <c r="AS35" s="1339"/>
      <c r="AT35" s="1339"/>
      <c r="AU35" s="1339"/>
      <c r="AV35" s="1339"/>
      <c r="AW35" s="1339"/>
      <c r="AX35" s="1339"/>
      <c r="AY35" s="1339"/>
      <c r="AZ35" s="1339"/>
      <c r="BA35" s="1339"/>
      <c r="BB35" s="1339"/>
      <c r="BC35" s="420"/>
    </row>
    <row r="36" spans="1:55" ht="9" customHeight="1">
      <c r="A36" s="429"/>
      <c r="B36" s="429"/>
      <c r="C36" s="430"/>
      <c r="D36" s="430"/>
      <c r="E36" s="430"/>
      <c r="F36" s="430"/>
      <c r="G36" s="430"/>
      <c r="H36" s="430"/>
      <c r="I36" s="430"/>
      <c r="J36" s="430"/>
      <c r="K36" s="430"/>
      <c r="L36" s="430"/>
      <c r="M36" s="430"/>
      <c r="N36" s="430"/>
      <c r="O36" s="430"/>
      <c r="P36" s="430"/>
      <c r="AA36" s="430"/>
      <c r="AB36" s="430"/>
      <c r="AC36" s="430"/>
    </row>
    <row r="37" spans="1:55" ht="29.25" customHeight="1">
      <c r="A37" s="1340" t="s">
        <v>235</v>
      </c>
      <c r="B37" s="1341"/>
      <c r="C37" s="1341"/>
      <c r="D37" s="1341"/>
      <c r="E37" s="1341"/>
      <c r="F37" s="1341"/>
      <c r="G37" s="1341"/>
      <c r="H37" s="1341"/>
      <c r="I37" s="1341"/>
      <c r="J37" s="1341"/>
      <c r="K37" s="1341"/>
      <c r="L37" s="1341"/>
      <c r="M37" s="1341"/>
      <c r="N37" s="1341"/>
      <c r="O37" s="1341"/>
      <c r="P37" s="1341"/>
      <c r="Q37" s="1341"/>
      <c r="R37" s="1341"/>
      <c r="S37" s="1341"/>
      <c r="T37" s="1341"/>
      <c r="U37" s="1341"/>
      <c r="V37" s="1341"/>
      <c r="W37" s="1341"/>
      <c r="X37" s="1341"/>
      <c r="Y37" s="1341"/>
      <c r="Z37" s="1341"/>
      <c r="AA37" s="1341"/>
      <c r="AB37" s="1341"/>
      <c r="AC37" s="1341"/>
      <c r="AD37" s="1341"/>
      <c r="AE37" s="1341"/>
      <c r="AF37" s="1341"/>
      <c r="AG37" s="1341"/>
      <c r="AH37" s="1341"/>
      <c r="AI37" s="1341"/>
      <c r="AJ37" s="1341"/>
      <c r="AK37" s="1341"/>
      <c r="AL37" s="1342"/>
      <c r="AM37" s="1343" t="s">
        <v>4</v>
      </c>
      <c r="AN37" s="1344"/>
      <c r="AO37" s="1344"/>
      <c r="AP37" s="1344"/>
      <c r="AQ37" s="1344"/>
      <c r="AR37" s="1344"/>
      <c r="AS37" s="1345"/>
      <c r="AT37" s="417"/>
      <c r="AU37" s="417"/>
      <c r="AV37" s="417"/>
    </row>
    <row r="38" spans="1:55" ht="14.25" customHeight="1" thickBot="1">
      <c r="A38" s="429"/>
      <c r="B38" s="429"/>
      <c r="C38" s="429"/>
      <c r="D38" s="430"/>
      <c r="E38" s="430"/>
      <c r="F38" s="430"/>
      <c r="G38" s="430"/>
      <c r="H38" s="430"/>
      <c r="I38" s="430"/>
      <c r="J38" s="430"/>
      <c r="K38" s="430"/>
      <c r="L38" s="430"/>
      <c r="M38" s="430"/>
      <c r="N38" s="430"/>
      <c r="O38" s="430"/>
      <c r="P38" s="430"/>
      <c r="U38" s="430"/>
      <c r="V38" s="430"/>
    </row>
    <row r="39" spans="1:55" ht="18.75" customHeight="1">
      <c r="A39" s="1346" t="s">
        <v>85</v>
      </c>
      <c r="B39" s="1347"/>
      <c r="C39" s="1347"/>
      <c r="D39" s="1348"/>
      <c r="E39" s="1320" t="s">
        <v>233</v>
      </c>
      <c r="F39" s="1321"/>
      <c r="G39" s="1321"/>
      <c r="H39" s="1321"/>
      <c r="I39" s="1322"/>
      <c r="J39" s="1320" t="s">
        <v>10</v>
      </c>
      <c r="K39" s="1321"/>
      <c r="L39" s="1321"/>
      <c r="M39" s="1321"/>
      <c r="N39" s="1321"/>
      <c r="O39" s="1321"/>
      <c r="P39" s="1321"/>
      <c r="Q39" s="1321"/>
      <c r="R39" s="1322"/>
      <c r="S39" s="1320" t="s">
        <v>143</v>
      </c>
      <c r="T39" s="1321"/>
      <c r="U39" s="1321"/>
      <c r="V39" s="1321"/>
      <c r="W39" s="1321"/>
      <c r="X39" s="1321"/>
      <c r="Y39" s="1321"/>
      <c r="Z39" s="1321"/>
      <c r="AA39" s="1321"/>
      <c r="AB39" s="1321"/>
      <c r="AC39" s="1321"/>
      <c r="AD39" s="1321"/>
      <c r="AE39" s="1321"/>
      <c r="AF39" s="1321"/>
      <c r="AG39" s="1321"/>
      <c r="AH39" s="1321"/>
      <c r="AI39" s="1321"/>
      <c r="AJ39" s="1322"/>
      <c r="AK39" s="1352" t="s">
        <v>104</v>
      </c>
      <c r="AL39" s="1353"/>
      <c r="AM39" s="1311" t="s">
        <v>32</v>
      </c>
      <c r="AN39" s="1312"/>
      <c r="AO39" s="1312"/>
      <c r="AP39" s="1312"/>
      <c r="AQ39" s="1312"/>
      <c r="AR39" s="1312"/>
      <c r="AS39" s="1313"/>
      <c r="AT39" s="1314" t="s">
        <v>30</v>
      </c>
      <c r="AU39" s="1315"/>
      <c r="AV39" s="1316"/>
      <c r="AW39" s="1320" t="s">
        <v>101</v>
      </c>
      <c r="AX39" s="1321"/>
      <c r="AY39" s="1322"/>
      <c r="AZ39" s="1326" t="s">
        <v>31</v>
      </c>
      <c r="BA39" s="1327"/>
      <c r="BB39" s="1327"/>
      <c r="BC39" s="1328"/>
    </row>
    <row r="40" spans="1:55" ht="28.5" customHeight="1" thickBot="1">
      <c r="A40" s="1349"/>
      <c r="B40" s="1350"/>
      <c r="C40" s="1350"/>
      <c r="D40" s="1351"/>
      <c r="E40" s="1323"/>
      <c r="F40" s="1324"/>
      <c r="G40" s="1324"/>
      <c r="H40" s="1324"/>
      <c r="I40" s="1325"/>
      <c r="J40" s="1323"/>
      <c r="K40" s="1324"/>
      <c r="L40" s="1324"/>
      <c r="M40" s="1324"/>
      <c r="N40" s="1324"/>
      <c r="O40" s="1324"/>
      <c r="P40" s="1324"/>
      <c r="Q40" s="1324"/>
      <c r="R40" s="1325"/>
      <c r="S40" s="1323"/>
      <c r="T40" s="1324"/>
      <c r="U40" s="1324"/>
      <c r="V40" s="1324"/>
      <c r="W40" s="1324"/>
      <c r="X40" s="1324"/>
      <c r="Y40" s="1324"/>
      <c r="Z40" s="1324"/>
      <c r="AA40" s="1324"/>
      <c r="AB40" s="1324"/>
      <c r="AC40" s="1324"/>
      <c r="AD40" s="1324"/>
      <c r="AE40" s="1324"/>
      <c r="AF40" s="1324"/>
      <c r="AG40" s="1324"/>
      <c r="AH40" s="1324"/>
      <c r="AI40" s="1324"/>
      <c r="AJ40" s="1325"/>
      <c r="AK40" s="1354"/>
      <c r="AL40" s="1355"/>
      <c r="AM40" s="1332" t="s">
        <v>17</v>
      </c>
      <c r="AN40" s="1333"/>
      <c r="AO40" s="1333"/>
      <c r="AP40" s="431" t="s">
        <v>18</v>
      </c>
      <c r="AQ40" s="1333" t="s">
        <v>19</v>
      </c>
      <c r="AR40" s="1333"/>
      <c r="AS40" s="1334"/>
      <c r="AT40" s="1317"/>
      <c r="AU40" s="1318"/>
      <c r="AV40" s="1319"/>
      <c r="AW40" s="1323"/>
      <c r="AX40" s="1324"/>
      <c r="AY40" s="1325"/>
      <c r="AZ40" s="1329"/>
      <c r="BA40" s="1330"/>
      <c r="BB40" s="1330"/>
      <c r="BC40" s="1331"/>
    </row>
    <row r="41" spans="1:55" s="433" customFormat="1" ht="30" customHeight="1" thickTop="1">
      <c r="A41" s="1378"/>
      <c r="B41" s="1379"/>
      <c r="C41" s="1379"/>
      <c r="D41" s="1380"/>
      <c r="E41" s="1381"/>
      <c r="F41" s="1382"/>
      <c r="G41" s="1382"/>
      <c r="H41" s="1382"/>
      <c r="I41" s="1383"/>
      <c r="J41" s="1411"/>
      <c r="K41" s="1412"/>
      <c r="L41" s="1412"/>
      <c r="M41" s="1412"/>
      <c r="N41" s="1412"/>
      <c r="O41" s="1412"/>
      <c r="P41" s="1412"/>
      <c r="Q41" s="1412"/>
      <c r="R41" s="1413"/>
      <c r="S41" s="1411"/>
      <c r="T41" s="1412"/>
      <c r="U41" s="1412"/>
      <c r="V41" s="1412"/>
      <c r="W41" s="1412"/>
      <c r="X41" s="1412"/>
      <c r="Y41" s="1412"/>
      <c r="Z41" s="1412"/>
      <c r="AA41" s="1412"/>
      <c r="AB41" s="1412"/>
      <c r="AC41" s="1412"/>
      <c r="AD41" s="1412"/>
      <c r="AE41" s="1412"/>
      <c r="AF41" s="1412"/>
      <c r="AG41" s="1412"/>
      <c r="AH41" s="1412"/>
      <c r="AI41" s="1412"/>
      <c r="AJ41" s="1413"/>
      <c r="AK41" s="1387" t="str">
        <f>IF(E41="","",IF(AND(LEFT(E41,1)&amp;RIGHT(E41,1)&lt;&gt;"W6"),"err",LEFT(E41,1)&amp;RIGHT(E41,1)))</f>
        <v/>
      </c>
      <c r="AL41" s="1388"/>
      <c r="AM41" s="1361"/>
      <c r="AN41" s="1356"/>
      <c r="AO41" s="1356"/>
      <c r="AP41" s="432" t="s">
        <v>18</v>
      </c>
      <c r="AQ41" s="1356"/>
      <c r="AR41" s="1356"/>
      <c r="AS41" s="1357"/>
      <c r="AT41" s="1358" t="str">
        <f t="shared" ref="AT41:AT55" si="3">IF(AND(AM41&lt;&gt;"",AQ41&lt;&gt;""),ROUNDDOWN(AM41*AQ41/1000000,2),"")</f>
        <v/>
      </c>
      <c r="AU41" s="1359"/>
      <c r="AV41" s="1360"/>
      <c r="AW41" s="1361"/>
      <c r="AX41" s="1356"/>
      <c r="AY41" s="1357"/>
      <c r="AZ41" s="1362" t="str">
        <f t="shared" ref="AZ41:AZ55" si="4">IF(AT41&lt;&gt;"",AW41*AT41,"")</f>
        <v/>
      </c>
      <c r="BA41" s="1363"/>
      <c r="BB41" s="1363"/>
      <c r="BC41" s="1364"/>
    </row>
    <row r="42" spans="1:55" s="433" customFormat="1" ht="30" customHeight="1">
      <c r="A42" s="1365"/>
      <c r="B42" s="1366"/>
      <c r="C42" s="1366"/>
      <c r="D42" s="1367"/>
      <c r="E42" s="1368"/>
      <c r="F42" s="1369"/>
      <c r="G42" s="1369"/>
      <c r="H42" s="1369"/>
      <c r="I42" s="1370"/>
      <c r="J42" s="1408"/>
      <c r="K42" s="1409"/>
      <c r="L42" s="1409"/>
      <c r="M42" s="1409"/>
      <c r="N42" s="1409"/>
      <c r="O42" s="1409"/>
      <c r="P42" s="1409"/>
      <c r="Q42" s="1409"/>
      <c r="R42" s="1410"/>
      <c r="S42" s="1408"/>
      <c r="T42" s="1409"/>
      <c r="U42" s="1409"/>
      <c r="V42" s="1409"/>
      <c r="W42" s="1409"/>
      <c r="X42" s="1409"/>
      <c r="Y42" s="1409"/>
      <c r="Z42" s="1409"/>
      <c r="AA42" s="1409"/>
      <c r="AB42" s="1409"/>
      <c r="AC42" s="1409"/>
      <c r="AD42" s="1409"/>
      <c r="AE42" s="1409"/>
      <c r="AF42" s="1409"/>
      <c r="AG42" s="1409"/>
      <c r="AH42" s="1409"/>
      <c r="AI42" s="1409"/>
      <c r="AJ42" s="1410"/>
      <c r="AK42" s="1374" t="str">
        <f t="shared" ref="AK42:AK55" si="5">IF(E42="","",IF(AND(LEFT(E42,1)&amp;RIGHT(E42,1)&lt;&gt;"W6"),"err",LEFT(E42,1)&amp;RIGHT(E42,1)))</f>
        <v/>
      </c>
      <c r="AL42" s="1375"/>
      <c r="AM42" s="1376"/>
      <c r="AN42" s="1377"/>
      <c r="AO42" s="1377"/>
      <c r="AP42" s="434" t="s">
        <v>18</v>
      </c>
      <c r="AQ42" s="1377"/>
      <c r="AR42" s="1377"/>
      <c r="AS42" s="1389"/>
      <c r="AT42" s="1390" t="str">
        <f t="shared" si="3"/>
        <v/>
      </c>
      <c r="AU42" s="1391"/>
      <c r="AV42" s="1392"/>
      <c r="AW42" s="1376"/>
      <c r="AX42" s="1377"/>
      <c r="AY42" s="1389"/>
      <c r="AZ42" s="1393" t="str">
        <f t="shared" si="4"/>
        <v/>
      </c>
      <c r="BA42" s="1394"/>
      <c r="BB42" s="1394"/>
      <c r="BC42" s="1395"/>
    </row>
    <row r="43" spans="1:55" s="433" customFormat="1" ht="30" customHeight="1">
      <c r="A43" s="1365"/>
      <c r="B43" s="1366"/>
      <c r="C43" s="1366"/>
      <c r="D43" s="1367"/>
      <c r="E43" s="1368"/>
      <c r="F43" s="1369"/>
      <c r="G43" s="1369"/>
      <c r="H43" s="1369"/>
      <c r="I43" s="1370"/>
      <c r="J43" s="1408"/>
      <c r="K43" s="1409"/>
      <c r="L43" s="1409"/>
      <c r="M43" s="1409"/>
      <c r="N43" s="1409"/>
      <c r="O43" s="1409"/>
      <c r="P43" s="1409"/>
      <c r="Q43" s="1409"/>
      <c r="R43" s="1410"/>
      <c r="S43" s="1408"/>
      <c r="T43" s="1409"/>
      <c r="U43" s="1409"/>
      <c r="V43" s="1409"/>
      <c r="W43" s="1409"/>
      <c r="X43" s="1409"/>
      <c r="Y43" s="1409"/>
      <c r="Z43" s="1409"/>
      <c r="AA43" s="1409"/>
      <c r="AB43" s="1409"/>
      <c r="AC43" s="1409"/>
      <c r="AD43" s="1409"/>
      <c r="AE43" s="1409"/>
      <c r="AF43" s="1409"/>
      <c r="AG43" s="1409"/>
      <c r="AH43" s="1409"/>
      <c r="AI43" s="1409"/>
      <c r="AJ43" s="1410"/>
      <c r="AK43" s="1374" t="str">
        <f t="shared" si="5"/>
        <v/>
      </c>
      <c r="AL43" s="1375"/>
      <c r="AM43" s="1376"/>
      <c r="AN43" s="1377"/>
      <c r="AO43" s="1377"/>
      <c r="AP43" s="434" t="s">
        <v>18</v>
      </c>
      <c r="AQ43" s="1377"/>
      <c r="AR43" s="1377"/>
      <c r="AS43" s="1389"/>
      <c r="AT43" s="1390" t="str">
        <f t="shared" si="3"/>
        <v/>
      </c>
      <c r="AU43" s="1391"/>
      <c r="AV43" s="1392"/>
      <c r="AW43" s="1376"/>
      <c r="AX43" s="1377"/>
      <c r="AY43" s="1389"/>
      <c r="AZ43" s="1393" t="str">
        <f t="shared" si="4"/>
        <v/>
      </c>
      <c r="BA43" s="1394"/>
      <c r="BB43" s="1394"/>
      <c r="BC43" s="1395"/>
    </row>
    <row r="44" spans="1:55" s="433" customFormat="1" ht="30" customHeight="1">
      <c r="A44" s="1365"/>
      <c r="B44" s="1366"/>
      <c r="C44" s="1366"/>
      <c r="D44" s="1367"/>
      <c r="E44" s="1368"/>
      <c r="F44" s="1369"/>
      <c r="G44" s="1369"/>
      <c r="H44" s="1369"/>
      <c r="I44" s="1370"/>
      <c r="J44" s="1408"/>
      <c r="K44" s="1409"/>
      <c r="L44" s="1409"/>
      <c r="M44" s="1409"/>
      <c r="N44" s="1409"/>
      <c r="O44" s="1409"/>
      <c r="P44" s="1409"/>
      <c r="Q44" s="1409"/>
      <c r="R44" s="1410"/>
      <c r="S44" s="1408"/>
      <c r="T44" s="1409"/>
      <c r="U44" s="1409"/>
      <c r="V44" s="1409"/>
      <c r="W44" s="1409"/>
      <c r="X44" s="1409"/>
      <c r="Y44" s="1409"/>
      <c r="Z44" s="1409"/>
      <c r="AA44" s="1409"/>
      <c r="AB44" s="1409"/>
      <c r="AC44" s="1409"/>
      <c r="AD44" s="1409"/>
      <c r="AE44" s="1409"/>
      <c r="AF44" s="1409"/>
      <c r="AG44" s="1409"/>
      <c r="AH44" s="1409"/>
      <c r="AI44" s="1409"/>
      <c r="AJ44" s="1410"/>
      <c r="AK44" s="1374" t="str">
        <f t="shared" si="5"/>
        <v/>
      </c>
      <c r="AL44" s="1375"/>
      <c r="AM44" s="1376"/>
      <c r="AN44" s="1377"/>
      <c r="AO44" s="1377"/>
      <c r="AP44" s="434" t="s">
        <v>18</v>
      </c>
      <c r="AQ44" s="1377"/>
      <c r="AR44" s="1377"/>
      <c r="AS44" s="1389"/>
      <c r="AT44" s="1390" t="str">
        <f t="shared" si="3"/>
        <v/>
      </c>
      <c r="AU44" s="1391"/>
      <c r="AV44" s="1392"/>
      <c r="AW44" s="1376"/>
      <c r="AX44" s="1377"/>
      <c r="AY44" s="1389"/>
      <c r="AZ44" s="1393" t="str">
        <f t="shared" si="4"/>
        <v/>
      </c>
      <c r="BA44" s="1394"/>
      <c r="BB44" s="1394"/>
      <c r="BC44" s="1395"/>
    </row>
    <row r="45" spans="1:55" s="433" customFormat="1" ht="30" customHeight="1">
      <c r="A45" s="1365"/>
      <c r="B45" s="1366"/>
      <c r="C45" s="1366"/>
      <c r="D45" s="1367"/>
      <c r="E45" s="1368"/>
      <c r="F45" s="1369"/>
      <c r="G45" s="1369"/>
      <c r="H45" s="1369"/>
      <c r="I45" s="1370"/>
      <c r="J45" s="1408"/>
      <c r="K45" s="1409"/>
      <c r="L45" s="1409"/>
      <c r="M45" s="1409"/>
      <c r="N45" s="1409"/>
      <c r="O45" s="1409"/>
      <c r="P45" s="1409"/>
      <c r="Q45" s="1409"/>
      <c r="R45" s="1410"/>
      <c r="S45" s="1408"/>
      <c r="T45" s="1409"/>
      <c r="U45" s="1409"/>
      <c r="V45" s="1409"/>
      <c r="W45" s="1409"/>
      <c r="X45" s="1409"/>
      <c r="Y45" s="1409"/>
      <c r="Z45" s="1409"/>
      <c r="AA45" s="1409"/>
      <c r="AB45" s="1409"/>
      <c r="AC45" s="1409"/>
      <c r="AD45" s="1409"/>
      <c r="AE45" s="1409"/>
      <c r="AF45" s="1409"/>
      <c r="AG45" s="1409"/>
      <c r="AH45" s="1409"/>
      <c r="AI45" s="1409"/>
      <c r="AJ45" s="1410"/>
      <c r="AK45" s="1374" t="str">
        <f t="shared" si="5"/>
        <v/>
      </c>
      <c r="AL45" s="1375"/>
      <c r="AM45" s="1376"/>
      <c r="AN45" s="1377"/>
      <c r="AO45" s="1377"/>
      <c r="AP45" s="434" t="s">
        <v>18</v>
      </c>
      <c r="AQ45" s="1377"/>
      <c r="AR45" s="1377"/>
      <c r="AS45" s="1389"/>
      <c r="AT45" s="1390" t="str">
        <f t="shared" si="3"/>
        <v/>
      </c>
      <c r="AU45" s="1391"/>
      <c r="AV45" s="1392"/>
      <c r="AW45" s="1376"/>
      <c r="AX45" s="1377"/>
      <c r="AY45" s="1389"/>
      <c r="AZ45" s="1396" t="str">
        <f t="shared" si="4"/>
        <v/>
      </c>
      <c r="BA45" s="1397"/>
      <c r="BB45" s="1397"/>
      <c r="BC45" s="1398"/>
    </row>
    <row r="46" spans="1:55" s="433" customFormat="1" ht="30" customHeight="1">
      <c r="A46" s="1365"/>
      <c r="B46" s="1366"/>
      <c r="C46" s="1366"/>
      <c r="D46" s="1367"/>
      <c r="E46" s="1368"/>
      <c r="F46" s="1369"/>
      <c r="G46" s="1369"/>
      <c r="H46" s="1369"/>
      <c r="I46" s="1370"/>
      <c r="J46" s="1408"/>
      <c r="K46" s="1409"/>
      <c r="L46" s="1409"/>
      <c r="M46" s="1409"/>
      <c r="N46" s="1409"/>
      <c r="O46" s="1409"/>
      <c r="P46" s="1409"/>
      <c r="Q46" s="1409"/>
      <c r="R46" s="1410"/>
      <c r="S46" s="1408"/>
      <c r="T46" s="1409"/>
      <c r="U46" s="1409"/>
      <c r="V46" s="1409"/>
      <c r="W46" s="1409"/>
      <c r="X46" s="1409"/>
      <c r="Y46" s="1409"/>
      <c r="Z46" s="1409"/>
      <c r="AA46" s="1409"/>
      <c r="AB46" s="1409"/>
      <c r="AC46" s="1409"/>
      <c r="AD46" s="1409"/>
      <c r="AE46" s="1409"/>
      <c r="AF46" s="1409"/>
      <c r="AG46" s="1409"/>
      <c r="AH46" s="1409"/>
      <c r="AI46" s="1409"/>
      <c r="AJ46" s="1410"/>
      <c r="AK46" s="1374" t="str">
        <f t="shared" si="5"/>
        <v/>
      </c>
      <c r="AL46" s="1375"/>
      <c r="AM46" s="1376"/>
      <c r="AN46" s="1377"/>
      <c r="AO46" s="1377"/>
      <c r="AP46" s="434" t="s">
        <v>18</v>
      </c>
      <c r="AQ46" s="1377"/>
      <c r="AR46" s="1377"/>
      <c r="AS46" s="1389"/>
      <c r="AT46" s="1390" t="str">
        <f t="shared" si="3"/>
        <v/>
      </c>
      <c r="AU46" s="1391"/>
      <c r="AV46" s="1392"/>
      <c r="AW46" s="1376"/>
      <c r="AX46" s="1377"/>
      <c r="AY46" s="1389"/>
      <c r="AZ46" s="1396" t="str">
        <f t="shared" si="4"/>
        <v/>
      </c>
      <c r="BA46" s="1397"/>
      <c r="BB46" s="1397"/>
      <c r="BC46" s="1398"/>
    </row>
    <row r="47" spans="1:55" s="433" customFormat="1" ht="30" customHeight="1">
      <c r="A47" s="1365"/>
      <c r="B47" s="1366"/>
      <c r="C47" s="1366"/>
      <c r="D47" s="1367"/>
      <c r="E47" s="1368"/>
      <c r="F47" s="1369"/>
      <c r="G47" s="1369"/>
      <c r="H47" s="1369"/>
      <c r="I47" s="1370"/>
      <c r="J47" s="1408"/>
      <c r="K47" s="1409"/>
      <c r="L47" s="1409"/>
      <c r="M47" s="1409"/>
      <c r="N47" s="1409"/>
      <c r="O47" s="1409"/>
      <c r="P47" s="1409"/>
      <c r="Q47" s="1409"/>
      <c r="R47" s="1410"/>
      <c r="S47" s="1408"/>
      <c r="T47" s="1409"/>
      <c r="U47" s="1409"/>
      <c r="V47" s="1409"/>
      <c r="W47" s="1409"/>
      <c r="X47" s="1409"/>
      <c r="Y47" s="1409"/>
      <c r="Z47" s="1409"/>
      <c r="AA47" s="1409"/>
      <c r="AB47" s="1409"/>
      <c r="AC47" s="1409"/>
      <c r="AD47" s="1409"/>
      <c r="AE47" s="1409"/>
      <c r="AF47" s="1409"/>
      <c r="AG47" s="1409"/>
      <c r="AH47" s="1409"/>
      <c r="AI47" s="1409"/>
      <c r="AJ47" s="1410"/>
      <c r="AK47" s="1374" t="str">
        <f t="shared" si="5"/>
        <v/>
      </c>
      <c r="AL47" s="1375"/>
      <c r="AM47" s="1376"/>
      <c r="AN47" s="1377"/>
      <c r="AO47" s="1377"/>
      <c r="AP47" s="434" t="s">
        <v>18</v>
      </c>
      <c r="AQ47" s="1377"/>
      <c r="AR47" s="1377"/>
      <c r="AS47" s="1389"/>
      <c r="AT47" s="1390" t="str">
        <f t="shared" si="3"/>
        <v/>
      </c>
      <c r="AU47" s="1391"/>
      <c r="AV47" s="1392"/>
      <c r="AW47" s="1376"/>
      <c r="AX47" s="1377"/>
      <c r="AY47" s="1389"/>
      <c r="AZ47" s="1396" t="str">
        <f t="shared" si="4"/>
        <v/>
      </c>
      <c r="BA47" s="1397"/>
      <c r="BB47" s="1397"/>
      <c r="BC47" s="1398"/>
    </row>
    <row r="48" spans="1:55" s="433" customFormat="1" ht="30" customHeight="1">
      <c r="A48" s="1365"/>
      <c r="B48" s="1366"/>
      <c r="C48" s="1366"/>
      <c r="D48" s="1367"/>
      <c r="E48" s="1368"/>
      <c r="F48" s="1369"/>
      <c r="G48" s="1369"/>
      <c r="H48" s="1369"/>
      <c r="I48" s="1370"/>
      <c r="J48" s="1408"/>
      <c r="K48" s="1409"/>
      <c r="L48" s="1409"/>
      <c r="M48" s="1409"/>
      <c r="N48" s="1409"/>
      <c r="O48" s="1409"/>
      <c r="P48" s="1409"/>
      <c r="Q48" s="1409"/>
      <c r="R48" s="1410"/>
      <c r="S48" s="1408"/>
      <c r="T48" s="1409"/>
      <c r="U48" s="1409"/>
      <c r="V48" s="1409"/>
      <c r="W48" s="1409"/>
      <c r="X48" s="1409"/>
      <c r="Y48" s="1409"/>
      <c r="Z48" s="1409"/>
      <c r="AA48" s="1409"/>
      <c r="AB48" s="1409"/>
      <c r="AC48" s="1409"/>
      <c r="AD48" s="1409"/>
      <c r="AE48" s="1409"/>
      <c r="AF48" s="1409"/>
      <c r="AG48" s="1409"/>
      <c r="AH48" s="1409"/>
      <c r="AI48" s="1409"/>
      <c r="AJ48" s="1410"/>
      <c r="AK48" s="1374" t="str">
        <f t="shared" si="5"/>
        <v/>
      </c>
      <c r="AL48" s="1375"/>
      <c r="AM48" s="1376"/>
      <c r="AN48" s="1377"/>
      <c r="AO48" s="1377"/>
      <c r="AP48" s="434" t="s">
        <v>18</v>
      </c>
      <c r="AQ48" s="1377"/>
      <c r="AR48" s="1377"/>
      <c r="AS48" s="1389"/>
      <c r="AT48" s="1390" t="str">
        <f t="shared" si="3"/>
        <v/>
      </c>
      <c r="AU48" s="1391"/>
      <c r="AV48" s="1392"/>
      <c r="AW48" s="1376"/>
      <c r="AX48" s="1377"/>
      <c r="AY48" s="1389"/>
      <c r="AZ48" s="1396" t="str">
        <f t="shared" si="4"/>
        <v/>
      </c>
      <c r="BA48" s="1397"/>
      <c r="BB48" s="1397"/>
      <c r="BC48" s="1398"/>
    </row>
    <row r="49" spans="1:55" s="433" customFormat="1" ht="30" customHeight="1">
      <c r="A49" s="1365"/>
      <c r="B49" s="1366"/>
      <c r="C49" s="1366"/>
      <c r="D49" s="1367"/>
      <c r="E49" s="1368"/>
      <c r="F49" s="1369"/>
      <c r="G49" s="1369"/>
      <c r="H49" s="1369"/>
      <c r="I49" s="1370"/>
      <c r="J49" s="1408"/>
      <c r="K49" s="1409"/>
      <c r="L49" s="1409"/>
      <c r="M49" s="1409"/>
      <c r="N49" s="1409"/>
      <c r="O49" s="1409"/>
      <c r="P49" s="1409"/>
      <c r="Q49" s="1409"/>
      <c r="R49" s="1410"/>
      <c r="S49" s="1408"/>
      <c r="T49" s="1409"/>
      <c r="U49" s="1409"/>
      <c r="V49" s="1409"/>
      <c r="W49" s="1409"/>
      <c r="X49" s="1409"/>
      <c r="Y49" s="1409"/>
      <c r="Z49" s="1409"/>
      <c r="AA49" s="1409"/>
      <c r="AB49" s="1409"/>
      <c r="AC49" s="1409"/>
      <c r="AD49" s="1409"/>
      <c r="AE49" s="1409"/>
      <c r="AF49" s="1409"/>
      <c r="AG49" s="1409"/>
      <c r="AH49" s="1409"/>
      <c r="AI49" s="1409"/>
      <c r="AJ49" s="1410"/>
      <c r="AK49" s="1374" t="str">
        <f t="shared" si="5"/>
        <v/>
      </c>
      <c r="AL49" s="1375"/>
      <c r="AM49" s="1376"/>
      <c r="AN49" s="1377"/>
      <c r="AO49" s="1377"/>
      <c r="AP49" s="434" t="s">
        <v>18</v>
      </c>
      <c r="AQ49" s="1377"/>
      <c r="AR49" s="1377"/>
      <c r="AS49" s="1389"/>
      <c r="AT49" s="1390" t="str">
        <f t="shared" si="3"/>
        <v/>
      </c>
      <c r="AU49" s="1391"/>
      <c r="AV49" s="1392"/>
      <c r="AW49" s="1376"/>
      <c r="AX49" s="1377"/>
      <c r="AY49" s="1389"/>
      <c r="AZ49" s="1393" t="str">
        <f t="shared" si="4"/>
        <v/>
      </c>
      <c r="BA49" s="1394"/>
      <c r="BB49" s="1394"/>
      <c r="BC49" s="1395"/>
    </row>
    <row r="50" spans="1:55" s="433" customFormat="1" ht="30" customHeight="1">
      <c r="A50" s="1365"/>
      <c r="B50" s="1366"/>
      <c r="C50" s="1366"/>
      <c r="D50" s="1367"/>
      <c r="E50" s="1368"/>
      <c r="F50" s="1369"/>
      <c r="G50" s="1369"/>
      <c r="H50" s="1369"/>
      <c r="I50" s="1370"/>
      <c r="J50" s="1408"/>
      <c r="K50" s="1409"/>
      <c r="L50" s="1409"/>
      <c r="M50" s="1409"/>
      <c r="N50" s="1409"/>
      <c r="O50" s="1409"/>
      <c r="P50" s="1409"/>
      <c r="Q50" s="1409"/>
      <c r="R50" s="1410"/>
      <c r="S50" s="1408"/>
      <c r="T50" s="1409"/>
      <c r="U50" s="1409"/>
      <c r="V50" s="1409"/>
      <c r="W50" s="1409"/>
      <c r="X50" s="1409"/>
      <c r="Y50" s="1409"/>
      <c r="Z50" s="1409"/>
      <c r="AA50" s="1409"/>
      <c r="AB50" s="1409"/>
      <c r="AC50" s="1409"/>
      <c r="AD50" s="1409"/>
      <c r="AE50" s="1409"/>
      <c r="AF50" s="1409"/>
      <c r="AG50" s="1409"/>
      <c r="AH50" s="1409"/>
      <c r="AI50" s="1409"/>
      <c r="AJ50" s="1410"/>
      <c r="AK50" s="1374" t="str">
        <f t="shared" si="5"/>
        <v/>
      </c>
      <c r="AL50" s="1375"/>
      <c r="AM50" s="1376"/>
      <c r="AN50" s="1377"/>
      <c r="AO50" s="1377"/>
      <c r="AP50" s="434" t="s">
        <v>18</v>
      </c>
      <c r="AQ50" s="1377"/>
      <c r="AR50" s="1377"/>
      <c r="AS50" s="1389"/>
      <c r="AT50" s="1390" t="str">
        <f t="shared" si="3"/>
        <v/>
      </c>
      <c r="AU50" s="1391"/>
      <c r="AV50" s="1392"/>
      <c r="AW50" s="1376"/>
      <c r="AX50" s="1377"/>
      <c r="AY50" s="1389"/>
      <c r="AZ50" s="1393" t="str">
        <f t="shared" si="4"/>
        <v/>
      </c>
      <c r="BA50" s="1394"/>
      <c r="BB50" s="1394"/>
      <c r="BC50" s="1395"/>
    </row>
    <row r="51" spans="1:55" s="433" customFormat="1" ht="30" customHeight="1">
      <c r="A51" s="1365"/>
      <c r="B51" s="1366"/>
      <c r="C51" s="1366"/>
      <c r="D51" s="1367"/>
      <c r="E51" s="1368"/>
      <c r="F51" s="1369"/>
      <c r="G51" s="1369"/>
      <c r="H51" s="1369"/>
      <c r="I51" s="1370"/>
      <c r="J51" s="1408"/>
      <c r="K51" s="1409"/>
      <c r="L51" s="1409"/>
      <c r="M51" s="1409"/>
      <c r="N51" s="1409"/>
      <c r="O51" s="1409"/>
      <c r="P51" s="1409"/>
      <c r="Q51" s="1409"/>
      <c r="R51" s="1410"/>
      <c r="S51" s="1408"/>
      <c r="T51" s="1409"/>
      <c r="U51" s="1409"/>
      <c r="V51" s="1409"/>
      <c r="W51" s="1409"/>
      <c r="X51" s="1409"/>
      <c r="Y51" s="1409"/>
      <c r="Z51" s="1409"/>
      <c r="AA51" s="1409"/>
      <c r="AB51" s="1409"/>
      <c r="AC51" s="1409"/>
      <c r="AD51" s="1409"/>
      <c r="AE51" s="1409"/>
      <c r="AF51" s="1409"/>
      <c r="AG51" s="1409"/>
      <c r="AH51" s="1409"/>
      <c r="AI51" s="1409"/>
      <c r="AJ51" s="1410"/>
      <c r="AK51" s="1374" t="str">
        <f t="shared" si="5"/>
        <v/>
      </c>
      <c r="AL51" s="1375"/>
      <c r="AM51" s="1376"/>
      <c r="AN51" s="1377"/>
      <c r="AO51" s="1377"/>
      <c r="AP51" s="434" t="s">
        <v>18</v>
      </c>
      <c r="AQ51" s="1377"/>
      <c r="AR51" s="1377"/>
      <c r="AS51" s="1389"/>
      <c r="AT51" s="1390" t="str">
        <f t="shared" si="3"/>
        <v/>
      </c>
      <c r="AU51" s="1391"/>
      <c r="AV51" s="1392"/>
      <c r="AW51" s="1376"/>
      <c r="AX51" s="1377"/>
      <c r="AY51" s="1389"/>
      <c r="AZ51" s="1393" t="str">
        <f t="shared" si="4"/>
        <v/>
      </c>
      <c r="BA51" s="1394"/>
      <c r="BB51" s="1394"/>
      <c r="BC51" s="1395"/>
    </row>
    <row r="52" spans="1:55" s="433" customFormat="1" ht="30" customHeight="1">
      <c r="A52" s="1365"/>
      <c r="B52" s="1366"/>
      <c r="C52" s="1366"/>
      <c r="D52" s="1367"/>
      <c r="E52" s="1368"/>
      <c r="F52" s="1369"/>
      <c r="G52" s="1369"/>
      <c r="H52" s="1369"/>
      <c r="I52" s="1370"/>
      <c r="J52" s="1408"/>
      <c r="K52" s="1409"/>
      <c r="L52" s="1409"/>
      <c r="M52" s="1409"/>
      <c r="N52" s="1409"/>
      <c r="O52" s="1409"/>
      <c r="P52" s="1409"/>
      <c r="Q52" s="1409"/>
      <c r="R52" s="1410"/>
      <c r="S52" s="1408"/>
      <c r="T52" s="1409"/>
      <c r="U52" s="1409"/>
      <c r="V52" s="1409"/>
      <c r="W52" s="1409"/>
      <c r="X52" s="1409"/>
      <c r="Y52" s="1409"/>
      <c r="Z52" s="1409"/>
      <c r="AA52" s="1409"/>
      <c r="AB52" s="1409"/>
      <c r="AC52" s="1409"/>
      <c r="AD52" s="1409"/>
      <c r="AE52" s="1409"/>
      <c r="AF52" s="1409"/>
      <c r="AG52" s="1409"/>
      <c r="AH52" s="1409"/>
      <c r="AI52" s="1409"/>
      <c r="AJ52" s="1410"/>
      <c r="AK52" s="1374" t="str">
        <f t="shared" si="5"/>
        <v/>
      </c>
      <c r="AL52" s="1375"/>
      <c r="AM52" s="1376"/>
      <c r="AN52" s="1377"/>
      <c r="AO52" s="1377"/>
      <c r="AP52" s="434" t="s">
        <v>18</v>
      </c>
      <c r="AQ52" s="1377"/>
      <c r="AR52" s="1377"/>
      <c r="AS52" s="1389"/>
      <c r="AT52" s="1390" t="str">
        <f t="shared" si="3"/>
        <v/>
      </c>
      <c r="AU52" s="1391"/>
      <c r="AV52" s="1392"/>
      <c r="AW52" s="1376"/>
      <c r="AX52" s="1377"/>
      <c r="AY52" s="1389"/>
      <c r="AZ52" s="1393" t="str">
        <f t="shared" si="4"/>
        <v/>
      </c>
      <c r="BA52" s="1394"/>
      <c r="BB52" s="1394"/>
      <c r="BC52" s="1395"/>
    </row>
    <row r="53" spans="1:55" s="433" customFormat="1" ht="30" customHeight="1">
      <c r="A53" s="1365"/>
      <c r="B53" s="1366"/>
      <c r="C53" s="1366"/>
      <c r="D53" s="1367"/>
      <c r="E53" s="1368"/>
      <c r="F53" s="1369"/>
      <c r="G53" s="1369"/>
      <c r="H53" s="1369"/>
      <c r="I53" s="1370"/>
      <c r="J53" s="1408"/>
      <c r="K53" s="1409"/>
      <c r="L53" s="1409"/>
      <c r="M53" s="1409"/>
      <c r="N53" s="1409"/>
      <c r="O53" s="1409"/>
      <c r="P53" s="1409"/>
      <c r="Q53" s="1409"/>
      <c r="R53" s="1410"/>
      <c r="S53" s="1408"/>
      <c r="T53" s="1409"/>
      <c r="U53" s="1409"/>
      <c r="V53" s="1409"/>
      <c r="W53" s="1409"/>
      <c r="X53" s="1409"/>
      <c r="Y53" s="1409"/>
      <c r="Z53" s="1409"/>
      <c r="AA53" s="1409"/>
      <c r="AB53" s="1409"/>
      <c r="AC53" s="1409"/>
      <c r="AD53" s="1409"/>
      <c r="AE53" s="1409"/>
      <c r="AF53" s="1409"/>
      <c r="AG53" s="1409"/>
      <c r="AH53" s="1409"/>
      <c r="AI53" s="1409"/>
      <c r="AJ53" s="1410"/>
      <c r="AK53" s="1374" t="str">
        <f t="shared" si="5"/>
        <v/>
      </c>
      <c r="AL53" s="1375"/>
      <c r="AM53" s="1376"/>
      <c r="AN53" s="1377"/>
      <c r="AO53" s="1377"/>
      <c r="AP53" s="434" t="s">
        <v>18</v>
      </c>
      <c r="AQ53" s="1377"/>
      <c r="AR53" s="1377"/>
      <c r="AS53" s="1389"/>
      <c r="AT53" s="1390" t="str">
        <f t="shared" si="3"/>
        <v/>
      </c>
      <c r="AU53" s="1391"/>
      <c r="AV53" s="1392"/>
      <c r="AW53" s="1376"/>
      <c r="AX53" s="1377"/>
      <c r="AY53" s="1389"/>
      <c r="AZ53" s="1393" t="str">
        <f t="shared" si="4"/>
        <v/>
      </c>
      <c r="BA53" s="1394"/>
      <c r="BB53" s="1394"/>
      <c r="BC53" s="1395"/>
    </row>
    <row r="54" spans="1:55" s="433" customFormat="1" ht="30" customHeight="1">
      <c r="A54" s="1365"/>
      <c r="B54" s="1366"/>
      <c r="C54" s="1366"/>
      <c r="D54" s="1367"/>
      <c r="E54" s="1368"/>
      <c r="F54" s="1369"/>
      <c r="G54" s="1369"/>
      <c r="H54" s="1369"/>
      <c r="I54" s="1370"/>
      <c r="J54" s="1408"/>
      <c r="K54" s="1409"/>
      <c r="L54" s="1409"/>
      <c r="M54" s="1409"/>
      <c r="N54" s="1409"/>
      <c r="O54" s="1409"/>
      <c r="P54" s="1409"/>
      <c r="Q54" s="1409"/>
      <c r="R54" s="1410"/>
      <c r="S54" s="1408"/>
      <c r="T54" s="1409"/>
      <c r="U54" s="1409"/>
      <c r="V54" s="1409"/>
      <c r="W54" s="1409"/>
      <c r="X54" s="1409"/>
      <c r="Y54" s="1409"/>
      <c r="Z54" s="1409"/>
      <c r="AA54" s="1409"/>
      <c r="AB54" s="1409"/>
      <c r="AC54" s="1409"/>
      <c r="AD54" s="1409"/>
      <c r="AE54" s="1409"/>
      <c r="AF54" s="1409"/>
      <c r="AG54" s="1409"/>
      <c r="AH54" s="1409"/>
      <c r="AI54" s="1409"/>
      <c r="AJ54" s="1410"/>
      <c r="AK54" s="1374" t="str">
        <f t="shared" si="5"/>
        <v/>
      </c>
      <c r="AL54" s="1375"/>
      <c r="AM54" s="1376"/>
      <c r="AN54" s="1377"/>
      <c r="AO54" s="1377"/>
      <c r="AP54" s="434" t="s">
        <v>18</v>
      </c>
      <c r="AQ54" s="1377"/>
      <c r="AR54" s="1377"/>
      <c r="AS54" s="1389"/>
      <c r="AT54" s="1390" t="str">
        <f t="shared" si="3"/>
        <v/>
      </c>
      <c r="AU54" s="1391"/>
      <c r="AV54" s="1392"/>
      <c r="AW54" s="1376"/>
      <c r="AX54" s="1377"/>
      <c r="AY54" s="1389"/>
      <c r="AZ54" s="1393" t="str">
        <f t="shared" si="4"/>
        <v/>
      </c>
      <c r="BA54" s="1394"/>
      <c r="BB54" s="1394"/>
      <c r="BC54" s="1395"/>
    </row>
    <row r="55" spans="1:55" s="433" customFormat="1" ht="30" customHeight="1" thickBot="1">
      <c r="A55" s="1365"/>
      <c r="B55" s="1366"/>
      <c r="C55" s="1366"/>
      <c r="D55" s="1367"/>
      <c r="E55" s="1368"/>
      <c r="F55" s="1369"/>
      <c r="G55" s="1369"/>
      <c r="H55" s="1369"/>
      <c r="I55" s="1370"/>
      <c r="J55" s="1408"/>
      <c r="K55" s="1409"/>
      <c r="L55" s="1409"/>
      <c r="M55" s="1409"/>
      <c r="N55" s="1409"/>
      <c r="O55" s="1409"/>
      <c r="P55" s="1409"/>
      <c r="Q55" s="1409"/>
      <c r="R55" s="1410"/>
      <c r="S55" s="1408"/>
      <c r="T55" s="1409"/>
      <c r="U55" s="1409"/>
      <c r="V55" s="1409"/>
      <c r="W55" s="1409"/>
      <c r="X55" s="1409"/>
      <c r="Y55" s="1409"/>
      <c r="Z55" s="1409"/>
      <c r="AA55" s="1409"/>
      <c r="AB55" s="1409"/>
      <c r="AC55" s="1409"/>
      <c r="AD55" s="1409"/>
      <c r="AE55" s="1409"/>
      <c r="AF55" s="1409"/>
      <c r="AG55" s="1409"/>
      <c r="AH55" s="1409"/>
      <c r="AI55" s="1409"/>
      <c r="AJ55" s="1410"/>
      <c r="AK55" s="1374" t="str">
        <f t="shared" si="5"/>
        <v/>
      </c>
      <c r="AL55" s="1375"/>
      <c r="AM55" s="1376"/>
      <c r="AN55" s="1377"/>
      <c r="AO55" s="1377"/>
      <c r="AP55" s="434" t="s">
        <v>18</v>
      </c>
      <c r="AQ55" s="1377"/>
      <c r="AR55" s="1377"/>
      <c r="AS55" s="1389"/>
      <c r="AT55" s="1390" t="str">
        <f t="shared" si="3"/>
        <v/>
      </c>
      <c r="AU55" s="1391"/>
      <c r="AV55" s="1392"/>
      <c r="AW55" s="1376"/>
      <c r="AX55" s="1377"/>
      <c r="AY55" s="1389"/>
      <c r="AZ55" s="1393" t="str">
        <f t="shared" si="4"/>
        <v/>
      </c>
      <c r="BA55" s="1394"/>
      <c r="BB55" s="1394"/>
      <c r="BC55" s="1395"/>
    </row>
    <row r="56" spans="1:55" ht="30" customHeight="1" thickTop="1" thickBot="1">
      <c r="A56" s="1399" t="s">
        <v>21</v>
      </c>
      <c r="B56" s="1400"/>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0"/>
      <c r="AI56" s="1400"/>
      <c r="AJ56" s="1400"/>
      <c r="AK56" s="1400"/>
      <c r="AL56" s="1400"/>
      <c r="AM56" s="1400"/>
      <c r="AN56" s="1400"/>
      <c r="AO56" s="1400"/>
      <c r="AP56" s="1400"/>
      <c r="AQ56" s="1400"/>
      <c r="AR56" s="1400"/>
      <c r="AS56" s="1400"/>
      <c r="AT56" s="1400"/>
      <c r="AU56" s="1400"/>
      <c r="AV56" s="1401"/>
      <c r="AW56" s="1402">
        <f>SUM(AW41:AY55)</f>
        <v>0</v>
      </c>
      <c r="AX56" s="1403"/>
      <c r="AY56" s="1404"/>
      <c r="AZ56" s="1405">
        <f>SUM(AZ41:BC55)</f>
        <v>0</v>
      </c>
      <c r="BA56" s="1406"/>
      <c r="BB56" s="1406"/>
      <c r="BC56" s="1407"/>
    </row>
    <row r="57" spans="1:55" s="413" customFormat="1" ht="15.75" customHeight="1">
      <c r="A57" s="435"/>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6"/>
      <c r="AV57" s="436"/>
      <c r="AW57" s="436"/>
      <c r="AX57" s="436"/>
    </row>
    <row r="58" spans="1:55" ht="69" customHeight="1">
      <c r="A58" s="437"/>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row>
    <row r="59" spans="1:55" s="413" customFormat="1" ht="31.5" customHeight="1" thickBot="1">
      <c r="A59" s="438" t="s">
        <v>122</v>
      </c>
      <c r="B59" s="438"/>
      <c r="C59" s="435"/>
      <c r="D59" s="435"/>
      <c r="E59" s="435"/>
      <c r="F59" s="435"/>
      <c r="G59" s="435"/>
      <c r="H59" s="435"/>
      <c r="I59" s="435"/>
      <c r="J59" s="435"/>
      <c r="K59" s="435"/>
      <c r="L59" s="435"/>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5"/>
      <c r="AQ59" s="435"/>
      <c r="AR59" s="435"/>
      <c r="AS59" s="435"/>
      <c r="AT59" s="435"/>
      <c r="AU59" s="435"/>
      <c r="AV59" s="440"/>
      <c r="AW59" s="441"/>
      <c r="AX59" s="441"/>
    </row>
    <row r="60" spans="1:55" s="413" customFormat="1" ht="52.5" customHeight="1" thickBot="1">
      <c r="A60" s="1429" t="s">
        <v>86</v>
      </c>
      <c r="B60" s="1430"/>
      <c r="C60" s="1430"/>
      <c r="D60" s="1431"/>
      <c r="E60" s="1432" t="s">
        <v>58</v>
      </c>
      <c r="F60" s="1430"/>
      <c r="G60" s="1430"/>
      <c r="H60" s="1430"/>
      <c r="I60" s="1414" t="s">
        <v>93</v>
      </c>
      <c r="J60" s="1415"/>
      <c r="K60" s="1415"/>
      <c r="L60" s="1415"/>
      <c r="M60" s="1415"/>
      <c r="N60" s="1415"/>
      <c r="O60" s="1415"/>
      <c r="P60" s="1433"/>
      <c r="Q60" s="1434" t="s">
        <v>59</v>
      </c>
      <c r="R60" s="1435"/>
      <c r="S60" s="1436" t="s">
        <v>94</v>
      </c>
      <c r="T60" s="1436"/>
      <c r="U60" s="1436"/>
      <c r="V60" s="1436"/>
      <c r="W60" s="1436"/>
      <c r="X60" s="1436"/>
      <c r="Y60" s="1437"/>
      <c r="Z60" s="1414" t="s">
        <v>123</v>
      </c>
      <c r="AA60" s="1415"/>
      <c r="AB60" s="1415"/>
      <c r="AC60" s="1415"/>
      <c r="AD60" s="1415"/>
      <c r="AE60" s="1415"/>
      <c r="AF60" s="1415"/>
      <c r="AG60" s="1415"/>
      <c r="AH60" s="1415"/>
      <c r="AI60" s="1415"/>
      <c r="AJ60" s="1415"/>
      <c r="AK60" s="1415"/>
      <c r="AL60" s="1415"/>
      <c r="AM60" s="1415"/>
      <c r="AN60" s="1438"/>
      <c r="AO60" s="1414" t="s">
        <v>124</v>
      </c>
      <c r="AP60" s="1415"/>
      <c r="AQ60" s="1415"/>
      <c r="AR60" s="1415"/>
      <c r="AS60" s="1415"/>
      <c r="AT60" s="1415"/>
      <c r="AU60" s="1415"/>
      <c r="AV60" s="1415"/>
      <c r="AW60" s="1415"/>
      <c r="AX60" s="1415"/>
      <c r="AY60" s="1415"/>
      <c r="AZ60" s="1415"/>
      <c r="BA60" s="1415"/>
      <c r="BB60" s="1415"/>
      <c r="BC60" s="1416"/>
    </row>
    <row r="61" spans="1:55" s="413" customFormat="1" ht="41.25" customHeight="1" thickTop="1">
      <c r="A61" s="1417" t="s">
        <v>88</v>
      </c>
      <c r="B61" s="1418"/>
      <c r="C61" s="1418"/>
      <c r="D61" s="1418"/>
      <c r="E61" s="1419" t="s">
        <v>147</v>
      </c>
      <c r="F61" s="1419"/>
      <c r="G61" s="1419"/>
      <c r="H61" s="1419"/>
      <c r="I61" s="1420" t="str">
        <f>IF($AZ$31=0,"",SUMIF($AK$16:$AL$30,$E61,$AZ$16:$BC$30))</f>
        <v/>
      </c>
      <c r="J61" s="1421"/>
      <c r="K61" s="1421"/>
      <c r="L61" s="1421"/>
      <c r="M61" s="1421"/>
      <c r="N61" s="1421"/>
      <c r="O61" s="1421"/>
      <c r="P61" s="442" t="s">
        <v>22</v>
      </c>
      <c r="Q61" s="1422" t="s">
        <v>59</v>
      </c>
      <c r="R61" s="1423"/>
      <c r="S61" s="1424">
        <v>30000</v>
      </c>
      <c r="T61" s="1424"/>
      <c r="U61" s="1424"/>
      <c r="V61" s="1424"/>
      <c r="W61" s="1424"/>
      <c r="X61" s="1424"/>
      <c r="Y61" s="443" t="s">
        <v>60</v>
      </c>
      <c r="Z61" s="1425" t="str">
        <f>IF(I61="","",I61*S61)</f>
        <v/>
      </c>
      <c r="AA61" s="1426"/>
      <c r="AB61" s="1426"/>
      <c r="AC61" s="1426"/>
      <c r="AD61" s="1426"/>
      <c r="AE61" s="1426"/>
      <c r="AF61" s="1426"/>
      <c r="AG61" s="1426"/>
      <c r="AH61" s="1426"/>
      <c r="AI61" s="1426"/>
      <c r="AJ61" s="1426"/>
      <c r="AK61" s="1426"/>
      <c r="AL61" s="1426"/>
      <c r="AM61" s="1426"/>
      <c r="AN61" s="444" t="s">
        <v>0</v>
      </c>
      <c r="AO61" s="1427">
        <f>SUM(Z61:AM61)</f>
        <v>0</v>
      </c>
      <c r="AP61" s="1428"/>
      <c r="AQ61" s="1428"/>
      <c r="AR61" s="1428"/>
      <c r="AS61" s="1428"/>
      <c r="AT61" s="1428"/>
      <c r="AU61" s="1428"/>
      <c r="AV61" s="1428"/>
      <c r="AW61" s="1428"/>
      <c r="AX61" s="1428"/>
      <c r="AY61" s="1428"/>
      <c r="AZ61" s="1428"/>
      <c r="BA61" s="1428"/>
      <c r="BB61" s="1428"/>
      <c r="BC61" s="445" t="s">
        <v>0</v>
      </c>
    </row>
    <row r="62" spans="1:55" s="413" customFormat="1" ht="41.25" customHeight="1" thickBot="1">
      <c r="A62" s="1445" t="s">
        <v>87</v>
      </c>
      <c r="B62" s="1446"/>
      <c r="C62" s="1446"/>
      <c r="D62" s="1447"/>
      <c r="E62" s="1448" t="s">
        <v>148</v>
      </c>
      <c r="F62" s="1449"/>
      <c r="G62" s="1449"/>
      <c r="H62" s="1450"/>
      <c r="I62" s="1451" t="str">
        <f>IF($AZ$56=0,"",SUMIF($AK$41:$AL$55,$E62,$AZ$41:$BC$55))</f>
        <v/>
      </c>
      <c r="J62" s="1452"/>
      <c r="K62" s="1452"/>
      <c r="L62" s="1452"/>
      <c r="M62" s="1452"/>
      <c r="N62" s="1452"/>
      <c r="O62" s="1452"/>
      <c r="P62" s="446" t="s">
        <v>22</v>
      </c>
      <c r="Q62" s="1453" t="s">
        <v>59</v>
      </c>
      <c r="R62" s="1454"/>
      <c r="S62" s="1455">
        <v>50000</v>
      </c>
      <c r="T62" s="1455"/>
      <c r="U62" s="1455"/>
      <c r="V62" s="1455"/>
      <c r="W62" s="1455"/>
      <c r="X62" s="1455"/>
      <c r="Y62" s="447" t="s">
        <v>60</v>
      </c>
      <c r="Z62" s="1456" t="str">
        <f>IF(I62="","",I62*S62)</f>
        <v/>
      </c>
      <c r="AA62" s="1457"/>
      <c r="AB62" s="1457"/>
      <c r="AC62" s="1457"/>
      <c r="AD62" s="1457"/>
      <c r="AE62" s="1457"/>
      <c r="AF62" s="1457"/>
      <c r="AG62" s="1457"/>
      <c r="AH62" s="1457"/>
      <c r="AI62" s="1457"/>
      <c r="AJ62" s="1457"/>
      <c r="AK62" s="1457"/>
      <c r="AL62" s="1457"/>
      <c r="AM62" s="1457"/>
      <c r="AN62" s="447" t="s">
        <v>0</v>
      </c>
      <c r="AO62" s="1439" t="str">
        <f>Z62</f>
        <v/>
      </c>
      <c r="AP62" s="1440"/>
      <c r="AQ62" s="1440"/>
      <c r="AR62" s="1440"/>
      <c r="AS62" s="1440"/>
      <c r="AT62" s="1440"/>
      <c r="AU62" s="1440"/>
      <c r="AV62" s="1440"/>
      <c r="AW62" s="1440"/>
      <c r="AX62" s="1440"/>
      <c r="AY62" s="1440"/>
      <c r="AZ62" s="1440"/>
      <c r="BA62" s="1440"/>
      <c r="BB62" s="1440"/>
      <c r="BC62" s="448" t="s">
        <v>0</v>
      </c>
    </row>
    <row r="63" spans="1:55" s="413" customFormat="1" ht="41.25" customHeight="1" thickTop="1" thickBot="1">
      <c r="A63" s="1441" t="s">
        <v>113</v>
      </c>
      <c r="B63" s="1442"/>
      <c r="C63" s="1442"/>
      <c r="D63" s="1442"/>
      <c r="E63" s="1442"/>
      <c r="F63" s="1442"/>
      <c r="G63" s="1442"/>
      <c r="H63" s="1442"/>
      <c r="I63" s="1442"/>
      <c r="J63" s="1442"/>
      <c r="K63" s="1442"/>
      <c r="L63" s="1442"/>
      <c r="M63" s="1442"/>
      <c r="N63" s="1442"/>
      <c r="O63" s="1442"/>
      <c r="P63" s="1442"/>
      <c r="Q63" s="1442"/>
      <c r="R63" s="1442"/>
      <c r="S63" s="1442"/>
      <c r="T63" s="1442"/>
      <c r="U63" s="1442"/>
      <c r="V63" s="1442"/>
      <c r="W63" s="1442"/>
      <c r="X63" s="1442"/>
      <c r="Y63" s="1442"/>
      <c r="Z63" s="1442"/>
      <c r="AA63" s="1442"/>
      <c r="AB63" s="1442"/>
      <c r="AC63" s="1442"/>
      <c r="AD63" s="1442"/>
      <c r="AE63" s="1442"/>
      <c r="AF63" s="1442"/>
      <c r="AG63" s="1442"/>
      <c r="AH63" s="1442"/>
      <c r="AI63" s="1442"/>
      <c r="AJ63" s="1442"/>
      <c r="AK63" s="1442"/>
      <c r="AL63" s="1442"/>
      <c r="AM63" s="1442"/>
      <c r="AN63" s="1442"/>
      <c r="AO63" s="1443">
        <f>SUM(AO61:BB62)</f>
        <v>0</v>
      </c>
      <c r="AP63" s="1444"/>
      <c r="AQ63" s="1444"/>
      <c r="AR63" s="1444"/>
      <c r="AS63" s="1444"/>
      <c r="AT63" s="1444"/>
      <c r="AU63" s="1444"/>
      <c r="AV63" s="1444"/>
      <c r="AW63" s="1444"/>
      <c r="AX63" s="1444"/>
      <c r="AY63" s="1444"/>
      <c r="AZ63" s="1444"/>
      <c r="BA63" s="1444"/>
      <c r="BB63" s="1444"/>
      <c r="BC63" s="449" t="s">
        <v>0</v>
      </c>
    </row>
    <row r="64" spans="1:55" s="413" customFormat="1" ht="15.75" customHeight="1">
      <c r="A64" s="450"/>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1"/>
      <c r="AV64" s="451"/>
      <c r="AW64" s="451"/>
      <c r="AX64" s="451"/>
    </row>
    <row r="65" spans="1:50" ht="16.5" customHeight="1">
      <c r="A65" s="452"/>
      <c r="B65" s="452"/>
      <c r="C65" s="452"/>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13"/>
      <c r="AV65" s="413"/>
      <c r="AW65" s="413"/>
      <c r="AX65" s="413"/>
    </row>
  </sheetData>
  <sheetProtection algorithmName="SHA-512" hashValue="U0y64riwFklCXu7qLEJODITwJWlk/C/hGmpgZqdJ7pq2fxfvpjcPYeiW9jUGwY0VWyyqXMRXh11CMipjpWerzA==" saltValue="UFkeM8HNbaHpGkVYY/5Neg=="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63"/>
  <conditionalFormatting sqref="E16:I30">
    <cfRule type="expression" dxfId="7" priority="4" stopIfTrue="1">
      <formula>AND($AK16&lt;&gt;"",$AK16&lt;&gt;"W5")</formula>
    </cfRule>
  </conditionalFormatting>
  <conditionalFormatting sqref="E41:I55">
    <cfRule type="expression" dxfId="6" priority="3" stopIfTrue="1">
      <formula>AND($AK41&lt;&gt;"",$AK41&lt;&gt;"W6")</formula>
    </cfRule>
  </conditionalFormatting>
  <conditionalFormatting sqref="AM12:AS12">
    <cfRule type="expression" dxfId="5" priority="2" stopIfTrue="1">
      <formula>AND(COUNTA($E$16:$I$30)&gt;0,$AM$12="□")</formula>
    </cfRule>
  </conditionalFormatting>
  <conditionalFormatting sqref="AM37:AS37">
    <cfRule type="expression" dxfId="4" priority="1" stopIfTrue="1">
      <formula>AND(COUNTA($E$41:$I$55)&gt;0,$AM$37="□")</formula>
    </cfRule>
  </conditionalFormatting>
  <dataValidations count="6">
    <dataValidation type="list" allowBlank="1" showInputMessage="1" showErrorMessage="1" sqref="AM12:AS12 AM37:AS37" xr:uid="{FA29533C-E1EC-4EE0-A4D0-A84DB42040BA}">
      <formula1>"□,■"</formula1>
    </dataValidation>
    <dataValidation type="custom" imeMode="disabled" allowBlank="1" showInputMessage="1" showErrorMessage="1" errorTitle="入力エラー" error="小数点は第二位まで、三位以下切り捨てで入力して下さい。" sqref="AT16:AT30 AZ16:BC30 AT41:AT55 AZ41:BC55" xr:uid="{F4B9EB82-0D98-4911-AACE-3B108D9F85EF}">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5B1F03B8-A01F-48CA-B9BE-1B7B4CDD683D}">
      <formula1>AM16-ROUNDDOWN(AM16,0)=0</formula1>
    </dataValidation>
    <dataValidation type="textLength" imeMode="halfAlpha" operator="equal" allowBlank="1" showInputMessage="1" showErrorMessage="1" errorTitle="文字数エラー" error="2桁の英数字で入力してください。" sqref="AK41:AL55 AK16:AL30" xr:uid="{FAAE6A98-32A3-4E8E-982C-A2A006519E5D}">
      <formula1>2</formula1>
    </dataValidation>
    <dataValidation imeMode="disabled" allowBlank="1" showInputMessage="1" showErrorMessage="1" sqref="AV6:AW6 AY6:AZ6" xr:uid="{9ED1BCF1-6245-4E2C-83C9-5BE9C70F9AE1}"/>
    <dataValidation type="textLength" imeMode="disabled" operator="equal" allowBlank="1" showInputMessage="1" showErrorMessage="1" errorTitle="文字数エラー" error="財団掲載型番の9文字で登録してください。" sqref="E41:I55 E16:I30" xr:uid="{8B817A38-7279-4F4D-8E9A-482681BA2687}">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定型様式2｜明細書【設備】</vt:lpstr>
      <vt:lpstr>誓約書</vt:lpstr>
      <vt:lpstr>定型様式2｜明細書【窓】_ひな形</vt:lpstr>
      <vt:lpstr>定型様式2｜明細書【ガラス】ひな形</vt:lpstr>
      <vt:lpstr>串刺用【末尾】</vt:lpstr>
      <vt:lpstr>誓約書!Print_Area</vt:lpstr>
      <vt:lpstr>'定型様式1｜総括表'!Print_Area</vt:lpstr>
      <vt:lpstr>'定型様式2｜明細書【ガラス】'!Print_Area</vt:lpstr>
      <vt:lpstr>'定型様式2｜明細書【ガラス】ひな形'!Print_Area</vt:lpstr>
      <vt:lpstr>'定型様式2｜明細書【設備】'!Print_Area</vt:lpstr>
      <vt:lpstr>'定型様式2｜明細書【窓】'!Print_Area</vt:lpstr>
      <vt:lpstr>'定型様式2｜明細書【窓】_ひな形'!Print_Area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2021-12-20T08:04:15Z</dcterms:modified>
</cp:coreProperties>
</file>