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C929AF73-CF97-4CDF-B71C-2EFDB2F2E568}"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玄関ドア】" sheetId="100" r:id="rId7"/>
    <sheet name="定型様式2｜明細書【設備】" sheetId="95" r:id="rId8"/>
    <sheet name="串刺用【末尾】" sheetId="99" state="hidden" r:id="rId9"/>
  </sheets>
  <definedNames>
    <definedName name="_xlnm.Print_Area" localSheetId="2">'定型様式1｜総括表'!$A$1:$BD$48</definedName>
    <definedName name="_xlnm.Print_Area" localSheetId="3">'定型様式2｜明細書【ガラス】'!$A$1:$BC$68</definedName>
    <definedName name="_xlnm.Print_Area" localSheetId="6">'定型様式2｜明細書【玄関ドア】'!$A$1:$BC$43</definedName>
    <definedName name="_xlnm.Print_Area" localSheetId="7">'定型様式2｜明細書【設備】'!$A$1:$BC$19</definedName>
    <definedName name="_xlnm.Print_Area" localSheetId="4">'定型様式2｜明細書【窓】'!$A$1:$BC$63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 i="100" l="1"/>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T45" i="90" l="1"/>
  <c r="T42" i="90"/>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30" i="73" l="1"/>
  <c r="V31" i="73" s="1"/>
  <c r="V32" i="73" s="1"/>
  <c r="V45" i="73" l="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<sst xmlns="http://schemas.openxmlformats.org/spreadsheetml/2006/main" count="606" uniqueCount="256">
  <si>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</si>
  <si>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</si>
  <si>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</si>
  <si>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</si>
  <si>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</si>
  <si>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</si>
  <si>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</si>
  <si>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</si>
  <si>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</si>
  <si>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</si>
  <si>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</si>
  <si>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</si>
  <si>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</si>
  <si>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</si>
  <si>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</si>
  <si>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</si>
  <si>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</si>
  <si>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</si>
  <si>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</si>
  <si>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</si>
  <si>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</si>
  <si>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</si>
  <si>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</si>
  <si>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</si>
  <si>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</si>
  <si>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</si>
  <si>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</si>
  <si>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</si>
  <si>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</si>
  <si>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</si>
  <si>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</si>
  <si>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</si>
  <si>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</si>
  <si>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</si>
  <si>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</si>
  <si>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</si>
  <si>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</si>
  <si>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</si>
  <si>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</si>
  <si>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</si>
  <si>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</si>
  <si>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</si>
  <si>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</si>
  <si>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</si>
  <si>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</si>
  <si>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</si>
  <si>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</si>
  <si>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</si>
  <si>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</si>
  <si>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</si>
  <si>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</si>
  <si>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</si>
  <si>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</si>
  <si>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</si>
  <si>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</si>
  <si>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</si>
  <si>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</si>
  <si>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</si>
  <si>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</si>
  <si>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</si>
  <si>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</si>
  <si>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</si>
  <si>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</si>
  <si>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</si>
  <si>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</si>
  <si>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</si>
  <si>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</si>
  <si>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</si>
  <si>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</si>
  <si>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</si>
  <si>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</si>
  <si>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</si>
  <si>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</si>
  <si>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</si>
  <si>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</si>
  <si>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</si>
  <si>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</si>
  <si>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</si>
  <si>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</si>
  <si>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</si>
  <si>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</si>
  <si>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</si>
  <si>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</si>
  <si>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</si>
  <si>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</si>
  <si>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</si>
  <si>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</si>
  <si>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</si>
  <si>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</si>
  <si>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</si>
  <si>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</si>
  <si>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</si>
  <si>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</si>
  <si>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</si>
  <si>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</si>
  <si>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</si>
  <si>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</si>
  <si>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</si>
  <si>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</si>
  <si>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</si>
  <si>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</si>
  <si>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</si>
  <si>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</si>
  <si>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</si>
  <si>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</si>
  <si>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</si>
  <si>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</si>
  <si>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</si>
  <si>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</si>
  <si>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</si>
  <si>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</si>
  <si>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</si>
  <si>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</si>
  <si>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</si>
  <si>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</si>
  <si>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</si>
  <si>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</si>
  <si>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</si>
  <si>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</si>
  <si>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</si>
  <si>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</si>
  <si>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</si>
  <si>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</si>
  <si>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</si>
  <si>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</si>
  <si>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</si>
  <si>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</si>
  <si>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</si>
  <si>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</si>
  <si>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</si>
  <si>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</si>
  <si>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</si>
  <si>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</si>
  <si>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</si>
  <si>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</si>
  <si>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</si>
  <si>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</si>
  <si>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</si>
  <si>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</si>
  <si>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</si>
  <si>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</si>
  <si>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</si>
  <si>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</si>
  <si>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</si>
  <si>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</si>
  <si>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</si>
  <si>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</si>
  <si>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</si>
  <si>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</si>
  <si>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</si>
  <si>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</si>
  <si>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</si>
  <si>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</si>
  <si>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</si>
  <si>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</si>
  <si>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</si>
  <si>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</si>
  <si>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</si>
  <si>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</si>
  <si>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</si>
  <si>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</si>
  <si>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</si>
  <si>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</si>
  <si>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</si>
  <si>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</si>
  <si>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</si>
  <si>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</si>
  <si>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</si>
  <si>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</si>
  <si>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</si>
  <si>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</si>
  <si>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</si>
  <si>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</si>
  <si>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</si>
  <si>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</si>
  <si>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</si>
  <si>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</si>
  <si>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</si>
  <si>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</si>
  <si>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</si>
  <si>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</si>
  <si>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</si>
  <si>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</si>
  <si>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</si>
  <si>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</si>
  <si>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</si>
  <si>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</si>
  <si>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</si>
  <si>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</si>
  <si>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</si>
  <si>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4"/>
  </si>
  <si>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</si>
  <si>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</si>
  <si>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</si>
  <si>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</si>
  <si>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</si>
  <si>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</si>
  <si>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</si>
  <si>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</si>
  <si>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</si>
  <si>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</si>
  <si>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</si>
  <si>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</si>
  <si>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</si>
  <si>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</si>
  <si>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</si>
  <si>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</si>
  <si>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</si>
  <si>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</si>
  <si>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</si>
  <si>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</si>
  <si>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</si>
  <si>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</si>
  <si>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</si>
  <si>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</si>
  <si>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</si>
  <si>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</si>
  <si>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</si>
  <si>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</si>
  <si>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</si>
  <si>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</si>
  <si>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</si>
  <si>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</si>
  <si>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</si>
  <si>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4"/>
  </si>
  <si>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</si>
  <si>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4"/>
  </si>
  <si>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</si>
  <si>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</si>
  <si>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63"/>
  </si>
  <si>
    <t>@</t>
    <phoneticPr fontId="2"/>
  </si>
  <si>
    <t>＜見積書の補助対象経費＞</t>
    <phoneticPr fontId="6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</si>
  <si>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</si>
  <si>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</si>
  <si>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</si>
  <si>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</si>
  <si>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</si>
  <si>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</si>
  <si>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</si>
  <si>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</si>
  <si>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</si>
  <si>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</si>
  <si>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</si>
  <si>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2"/>
  </si>
  <si>
    <t>　下記製品は、ランマ付きタイプ、袖付きタイプでないことを確認済み</t>
    <rPh sb="28" eb="31">
      <t>カクニンズ</t>
    </rPh>
    <phoneticPr fontId="63"/>
  </si>
  <si>
    <t>メーカー名</t>
    <rPh sb="4" eb="5">
      <t>メイ</t>
    </rPh>
    <phoneticPr fontId="63"/>
  </si>
  <si>
    <t>商品名（シリーズ名）</t>
    <rPh sb="0" eb="3">
      <t>ショウヒンメイ</t>
    </rPh>
    <rPh sb="8" eb="9">
      <t>メイ</t>
    </rPh>
    <phoneticPr fontId="63"/>
  </si>
  <si>
    <t>開閉タイプ</t>
    <rPh sb="0" eb="2">
      <t>カイヘイ</t>
    </rPh>
    <phoneticPr fontId="63"/>
  </si>
  <si>
    <t>断熱仕様</t>
    <rPh sb="0" eb="4">
      <t>ダンネツシヨウ</t>
    </rPh>
    <phoneticPr fontId="63"/>
  </si>
  <si>
    <t>本体型番</t>
    <rPh sb="0" eb="4">
      <t>ホンタイカタバン</t>
    </rPh>
    <phoneticPr fontId="63"/>
  </si>
  <si>
    <t>適合番号</t>
    <rPh sb="0" eb="4">
      <t>テキゴウバンゴウ</t>
    </rPh>
    <phoneticPr fontId="2"/>
  </si>
  <si>
    <t>金額（円） [税抜]（①）</t>
    <rPh sb="0" eb="2">
      <t>キンガク</t>
    </rPh>
    <rPh sb="3" eb="4">
      <t>エン</t>
    </rPh>
    <rPh sb="7" eb="9">
      <t>ゼイヌキ</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</si>
  <si>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</si>
  <si>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</si>
  <si>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様式第１（令和４年６月公募 トータル断熱）</t>
    <phoneticPr fontId="2"/>
  </si>
  <si>
    <t>交付申請書（令和４年６月公募 トータル断熱）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</si>
</sst>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5"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xf numFmtId="0" fontId="29" fillId="7" borderId="1" applyBorder="0">
      <alignment horizontal="center" vertical="center"/>
      <protection hidden="1"/>
    </xf>
    <xf numFmtId="0" fontId="20" fillId="6" borderId="62" applyNumberFormat="0" applyFont="0" applyBorder="0" applyAlignment="0" applyProtection="0">
      <alignment horizontal="left" vertical="center" indent="2"/>
      <protection hidden="1"/>
    </xf>
  </cellStyleXfs>
  <cellXfs count="124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64"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65"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5"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09"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57"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1" fontId="0" fillId="8" borderId="0" xfId="0" applyNumberFormat="1" applyFill="1">
      <alignment vertical="center"/>
    </xf>
    <xf numFmtId="0" fontId="14" fillId="0" borderId="0" xfId="0" applyFont="1" applyBorder="1" applyProtection="1">
      <alignment vertical="center"/>
      <protection hidden="1"/>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2" fontId="5"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20" fillId="0" borderId="0" xfId="83" applyFont="1" applyFill="1" applyBorder="1" applyAlignment="1" applyProtection="1">
      <alignment vertical="center" wrapText="1"/>
      <protection hidden="1"/>
    </xf>
    <xf numFmtId="38" fontId="30" fillId="0" borderId="0" xfId="0" applyNumberFormat="1" applyFont="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25"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0" fontId="14" fillId="5" borderId="1" xfId="0" applyFont="1" applyFill="1" applyBorder="1" applyProtection="1">
      <alignment vertical="center"/>
      <protection hidden="1"/>
    </xf>
    <xf numFmtId="0" fontId="23"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0" fontId="40" fillId="0" borderId="7"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locked="0"/>
    </xf>
    <xf numFmtId="0" fontId="42" fillId="0" borderId="0" xfId="0" applyFont="1" applyAlignment="1" applyProtection="1">
      <alignment horizontal="center" vertical="center"/>
      <protection hidden="1"/>
    </xf>
    <xf numFmtId="49" fontId="36" fillId="0" borderId="7"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36" fillId="0" borderId="1" xfId="0" applyNumberFormat="1" applyFont="1" applyFill="1" applyBorder="1" applyAlignment="1" applyProtection="1">
      <alignment horizontal="center" vertical="center" shrinkToFit="1"/>
      <protection hidden="1"/>
    </xf>
    <xf numFmtId="0" fontId="40" fillId="0" borderId="4" xfId="0" applyFont="1" applyBorder="1" applyAlignment="1" applyProtection="1">
      <alignment horizontal="left" vertical="center" shrinkToFit="1"/>
      <protection hidden="1"/>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hidden="1"/>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4" xfId="0" applyNumberFormat="1" applyFont="1" applyFill="1" applyBorder="1" applyAlignment="1" applyProtection="1">
      <alignment horizontal="center" vertical="center" shrinkToFit="1"/>
      <protection locked="0"/>
    </xf>
    <xf numFmtId="49" fontId="36" fillId="0" borderId="5"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hidden="1"/>
    </xf>
    <xf numFmtId="38" fontId="47" fillId="0" borderId="7" xfId="7" applyFont="1" applyFill="1" applyBorder="1" applyAlignment="1" applyProtection="1">
      <alignment horizontal="center" vertical="center" shrinkToFit="1"/>
      <protection hidden="1"/>
    </xf>
    <xf numFmtId="38" fontId="47" fillId="0" borderId="2" xfId="7"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0" fontId="40" fillId="0" borderId="0" xfId="0" applyFont="1" applyAlignment="1">
      <alignment vertical="center" wrapText="1"/>
    </xf>
    <xf numFmtId="0" fontId="36" fillId="2" borderId="0" xfId="0" applyFont="1" applyFill="1" applyAlignment="1" applyProtection="1">
      <alignment horizontal="center" vertical="center"/>
      <protection hidden="1"/>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40" fillId="0" borderId="6" xfId="0" applyFont="1" applyFill="1" applyBorder="1" applyAlignment="1" applyProtection="1">
      <alignment horizontal="left" vertical="center"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0" fontId="40" fillId="0" borderId="0" xfId="0" applyNumberFormat="1" applyFont="1" applyFill="1" applyBorder="1" applyAlignment="1" applyProtection="1">
      <alignment horizontal="left"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18" fillId="0" borderId="158"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42" fillId="0" borderId="158" xfId="0" applyFont="1" applyBorder="1" applyAlignment="1" applyProtection="1">
      <alignment horizontal="left" vertical="center" shrinkToFit="1"/>
      <protection hidden="1"/>
    </xf>
    <xf numFmtId="0" fontId="42" fillId="0" borderId="159" xfId="0" applyFont="1" applyBorder="1" applyAlignment="1" applyProtection="1">
      <alignment horizontal="left" vertical="center" shrinkToFit="1"/>
      <protection hidden="1"/>
    </xf>
    <xf numFmtId="0" fontId="42" fillId="0" borderId="160"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0" fontId="40" fillId="0" borderId="4" xfId="0" applyFont="1" applyBorder="1" applyAlignment="1" applyProtection="1">
      <alignment horizontal="left" vertical="center" wrapText="1"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150" xfId="0" applyFont="1" applyBorder="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4"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46"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36" fillId="0" borderId="158" xfId="0" applyFont="1" applyBorder="1" applyAlignment="1" applyProtection="1">
      <alignment horizontal="left" vertical="center" shrinkToFit="1"/>
      <protection hidden="1"/>
    </xf>
    <xf numFmtId="0" fontId="40" fillId="0" borderId="159" xfId="0" applyFont="1" applyBorder="1" applyAlignment="1" applyProtection="1">
      <alignment horizontal="left" vertical="center" shrinkToFit="1"/>
      <protection hidden="1"/>
    </xf>
    <xf numFmtId="0" fontId="40" fillId="0" borderId="5" xfId="0" applyFont="1" applyBorder="1" applyAlignment="1" applyProtection="1">
      <alignment horizontal="left" vertical="center" wrapText="1"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0" xfId="0" applyFont="1" applyAlignment="1" applyProtection="1">
      <alignment horizontal="left" vertical="center" shrinkToFit="1"/>
      <protection locked="0"/>
    </xf>
    <xf numFmtId="0" fontId="18"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50"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5"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36"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7" xfId="0" applyNumberFormat="1" applyFont="1" applyBorder="1" applyAlignment="1" applyProtection="1">
      <alignment horizontal="center" vertical="center" shrinkToFit="1"/>
      <protection locked="0"/>
    </xf>
    <xf numFmtId="0" fontId="43" fillId="0" borderId="0" xfId="0" applyFont="1" applyAlignment="1" applyProtection="1">
      <alignment horizontal="left" vertical="center" shrinkToFit="1"/>
      <protection locked="0"/>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18" fillId="0" borderId="0" xfId="0" applyFont="1" applyAlignment="1" applyProtection="1">
      <alignment horizontal="center" vertical="center"/>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22" fillId="0" borderId="1"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38" fontId="59" fillId="0" borderId="56"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22" fillId="0" borderId="57"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38" fontId="59" fillId="0" borderId="65" xfId="0" applyNumberFormat="1" applyFont="1" applyFill="1" applyBorder="1" applyAlignment="1" applyProtection="1">
      <alignment horizontal="right" vertical="center"/>
      <protection locked="0" hidden="1"/>
    </xf>
    <xf numFmtId="38" fontId="59" fillId="0" borderId="57" xfId="0" applyNumberFormat="1" applyFont="1" applyFill="1" applyBorder="1" applyAlignment="1" applyProtection="1">
      <alignment horizontal="right" vertical="center"/>
      <protection locked="0"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hidden="1"/>
    </xf>
    <xf numFmtId="0" fontId="20" fillId="6" borderId="62" xfId="78" applyFont="1" applyBorder="1" applyAlignment="1" applyProtection="1">
      <alignment horizontal="left" vertical="center" indent="2"/>
      <protection hidden="1"/>
    </xf>
    <xf numFmtId="0" fontId="20" fillId="6" borderId="57"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2" fillId="0" borderId="60"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60" xfId="0" applyNumberFormat="1" applyFont="1" applyFill="1" applyBorder="1" applyAlignment="1" applyProtection="1">
      <alignment vertical="center" wrapText="1"/>
      <protection hidden="1"/>
    </xf>
    <xf numFmtId="0" fontId="22" fillId="0" borderId="10" xfId="0" applyFont="1" applyBorder="1" applyAlignment="1" applyProtection="1">
      <alignment horizontal="center" vertical="center"/>
      <protection hidden="1"/>
    </xf>
    <xf numFmtId="0" fontId="22" fillId="0" borderId="163" xfId="0" applyFont="1" applyBorder="1" applyAlignment="1" applyProtection="1">
      <alignment horizontal="center" vertical="center"/>
      <protection hidden="1"/>
    </xf>
    <xf numFmtId="38" fontId="59" fillId="0" borderId="98" xfId="0" applyNumberFormat="1" applyFont="1" applyBorder="1" applyAlignment="1" applyProtection="1">
      <alignment horizontal="right" vertical="center"/>
      <protection locked="0" hidden="1"/>
    </xf>
    <xf numFmtId="38" fontId="59" fillId="0" borderId="10" xfId="0" applyNumberFormat="1" applyFont="1" applyBorder="1" applyAlignment="1" applyProtection="1">
      <alignment horizontal="right" vertical="center"/>
      <protection locked="0" hidden="1"/>
    </xf>
    <xf numFmtId="0" fontId="51" fillId="6" borderId="59" xfId="78" applyFont="1" applyBorder="1" applyAlignment="1" applyProtection="1">
      <alignment horizontal="center" vertical="center" wrapText="1"/>
      <protection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38" fontId="59" fillId="0" borderId="56"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4"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164" xfId="78" applyFont="1" applyBorder="1" applyAlignment="1" applyProtection="1">
      <alignment horizontal="left" vertical="center" indent="2"/>
      <protection hidden="1"/>
    </xf>
    <xf numFmtId="0" fontId="20" fillId="6" borderId="10" xfId="78" applyFont="1" applyBorder="1" applyAlignment="1" applyProtection="1">
      <alignment horizontal="left" vertical="center" indent="2"/>
      <protection hidden="1"/>
    </xf>
    <xf numFmtId="0" fontId="20" fillId="6" borderId="163"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0"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164"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0" fillId="6" borderId="20" xfId="78" applyFont="1" applyBorder="1" applyAlignment="1" applyProtection="1">
      <alignment horizontal="left" vertical="center" indent="2"/>
      <protection hidden="1"/>
    </xf>
    <xf numFmtId="0" fontId="20" fillId="6" borderId="0" xfId="78" applyFont="1" applyBorder="1" applyAlignment="1" applyProtection="1">
      <alignment horizontal="left" vertical="center" indent="2"/>
      <protection hidden="1"/>
    </xf>
    <xf numFmtId="0" fontId="20" fillId="6" borderId="13" xfId="78" applyFont="1" applyBorder="1" applyAlignment="1" applyProtection="1">
      <alignment horizontal="left" vertical="center" indent="2"/>
      <protection hidden="1"/>
    </xf>
    <xf numFmtId="0" fontId="22" fillId="0" borderId="20"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38" fontId="59" fillId="0" borderId="161" xfId="0" applyNumberFormat="1" applyFont="1" applyFill="1" applyBorder="1" applyAlignment="1" applyProtection="1">
      <alignment horizontal="right" vertical="center"/>
      <protection locked="0" hidden="1"/>
    </xf>
    <xf numFmtId="38" fontId="59" fillId="0" borderId="0" xfId="0" applyNumberFormat="1" applyFont="1" applyFill="1" applyBorder="1" applyAlignment="1" applyProtection="1">
      <alignment horizontal="right" vertical="center"/>
      <protection locked="0" hidden="1"/>
    </xf>
    <xf numFmtId="0" fontId="22" fillId="0" borderId="13" xfId="0" applyFont="1" applyBorder="1" applyAlignment="1" applyProtection="1">
      <alignment horizontal="center" vertical="center"/>
      <protection hidden="1"/>
    </xf>
    <xf numFmtId="0" fontId="20" fillId="6" borderId="62" xfId="78" applyFont="1" applyBorder="1" applyAlignment="1" applyProtection="1">
      <alignment horizontal="right" vertical="center" wrapText="1" indent="1"/>
      <protection hidden="1"/>
    </xf>
    <xf numFmtId="0" fontId="20" fillId="6" borderId="57"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57" xfId="0" applyNumberFormat="1" applyFont="1" applyFill="1" applyBorder="1" applyAlignment="1" applyProtection="1">
      <alignment horizontal="right" vertical="center"/>
      <protection hidden="1"/>
    </xf>
    <xf numFmtId="49" fontId="20" fillId="0" borderId="120"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0" xfId="0" applyNumberFormat="1" applyFont="1" applyFill="1" applyBorder="1" applyAlignment="1" applyProtection="1">
      <alignment horizontal="center" vertical="center" shrinkToFit="1"/>
      <protection locked="0"/>
    </xf>
    <xf numFmtId="49" fontId="20" fillId="0" borderId="71" xfId="0" applyNumberFormat="1" applyFont="1" applyFill="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23" fillId="2" borderId="112"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0" fontId="23" fillId="2" borderId="67" xfId="0" applyFont="1" applyFill="1" applyBorder="1" applyAlignment="1" applyProtection="1">
      <alignment horizontal="center" vertical="center"/>
      <protection hidden="1"/>
    </xf>
    <xf numFmtId="0" fontId="14" fillId="6" borderId="84" xfId="78" applyFont="1" applyBorder="1" applyAlignment="1" applyProtection="1">
      <alignment horizontal="right" vertical="center"/>
      <protection hidden="1"/>
    </xf>
    <xf numFmtId="0" fontId="14" fillId="6" borderId="85" xfId="78" applyFont="1" applyBorder="1" applyAlignment="1" applyProtection="1">
      <alignment horizontal="right" vertical="center"/>
      <protection hidden="1"/>
    </xf>
    <xf numFmtId="0" fontId="14" fillId="6" borderId="86" xfId="78" applyFont="1" applyBorder="1" applyAlignment="1" applyProtection="1">
      <alignment horizontal="right" vertical="center"/>
      <protection hidden="1"/>
    </xf>
    <xf numFmtId="0" fontId="20" fillId="0" borderId="83"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3"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3"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3"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73" fillId="2" borderId="0" xfId="0" applyFont="1" applyFill="1" applyBorder="1" applyAlignment="1" applyProtection="1">
      <alignment vertical="center"/>
      <protection hidden="1"/>
    </xf>
    <xf numFmtId="0" fontId="20" fillId="0" borderId="68"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68"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68"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68"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5"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49" fontId="14" fillId="0" borderId="68"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3" xfId="0" applyNumberFormat="1" applyFont="1" applyFill="1" applyBorder="1" applyAlignment="1" applyProtection="1">
      <alignment horizontal="center" vertical="center" shrinkToFit="1"/>
      <protection locked="0"/>
    </xf>
    <xf numFmtId="49" fontId="20" fillId="0" borderId="107"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78" xfId="0" applyFont="1" applyFill="1" applyBorder="1" applyAlignment="1" applyProtection="1">
      <alignment horizontal="center" vertical="center" wrapText="1"/>
      <protection hidden="1"/>
    </xf>
    <xf numFmtId="0" fontId="14" fillId="0" borderId="73"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92" xfId="0" applyFont="1" applyFill="1" applyBorder="1" applyAlignment="1" applyProtection="1">
      <alignment horizontal="center" vertical="center" shrinkToFit="1"/>
      <protection hidden="1"/>
    </xf>
    <xf numFmtId="0" fontId="20" fillId="6" borderId="92" xfId="78" applyFont="1" applyBorder="1" applyAlignment="1" applyProtection="1">
      <alignment horizontal="center" vertical="center"/>
      <protection hidden="1"/>
    </xf>
    <xf numFmtId="0" fontId="20" fillId="6" borderId="90"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4" borderId="91" xfId="0" applyFont="1" applyFill="1" applyBorder="1" applyAlignment="1" applyProtection="1">
      <alignment horizontal="center" vertical="center"/>
      <protection hidden="1"/>
    </xf>
    <xf numFmtId="0" fontId="20" fillId="6" borderId="91" xfId="78" applyFont="1" applyBorder="1" applyAlignment="1" applyProtection="1">
      <alignment horizontal="center" vertical="center"/>
      <protection hidden="1"/>
    </xf>
    <xf numFmtId="0" fontId="20" fillId="6" borderId="108" xfId="78" applyFont="1" applyBorder="1" applyAlignment="1" applyProtection="1">
      <alignment horizontal="center" vertical="center"/>
      <protection hidden="1"/>
    </xf>
    <xf numFmtId="38" fontId="31" fillId="0" borderId="75" xfId="0" applyNumberFormat="1" applyFont="1" applyFill="1" applyBorder="1" applyAlignment="1" applyProtection="1">
      <alignment horizontal="right" vertical="center"/>
      <protection hidden="1"/>
    </xf>
    <xf numFmtId="38" fontId="31" fillId="0" borderId="73" xfId="0" applyNumberFormat="1" applyFont="1" applyFill="1" applyBorder="1" applyAlignment="1" applyProtection="1">
      <alignment horizontal="right" vertical="center"/>
      <protection hidden="1"/>
    </xf>
    <xf numFmtId="0" fontId="23" fillId="0" borderId="82"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4"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7" fontId="20" fillId="0" borderId="68"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69" xfId="11" applyNumberFormat="1" applyFont="1" applyFill="1" applyBorder="1" applyAlignment="1" applyProtection="1">
      <alignment horizontal="right" vertical="center" shrinkToFit="1"/>
      <protection hidden="1"/>
    </xf>
    <xf numFmtId="0" fontId="20" fillId="0" borderId="74"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6" fontId="30" fillId="0" borderId="82"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4"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179" fontId="20" fillId="2" borderId="74"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4"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87" xfId="11" applyNumberFormat="1" applyFont="1" applyBorder="1" applyAlignment="1" applyProtection="1">
      <alignment vertical="center" shrinkToFit="1"/>
      <protection hidden="1"/>
    </xf>
    <xf numFmtId="179" fontId="31" fillId="0" borderId="85"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0" fontId="23" fillId="0" borderId="75" xfId="0" applyFont="1" applyFill="1" applyBorder="1" applyAlignment="1" applyProtection="1">
      <alignment horizontal="center" vertical="center"/>
      <protection hidden="1"/>
    </xf>
    <xf numFmtId="0" fontId="23" fillId="0" borderId="73"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73" xfId="0" applyNumberFormat="1" applyFont="1" applyFill="1" applyBorder="1" applyAlignment="1" applyProtection="1">
      <alignment vertical="center"/>
      <protection hidden="1"/>
    </xf>
    <xf numFmtId="0" fontId="15" fillId="0" borderId="76" xfId="0" applyFont="1" applyFill="1" applyBorder="1" applyAlignment="1" applyProtection="1">
      <alignment horizontal="center" vertical="center"/>
      <protection hidden="1"/>
    </xf>
    <xf numFmtId="0" fontId="15" fillId="0" borderId="77" xfId="0" applyFont="1" applyFill="1" applyBorder="1" applyAlignment="1" applyProtection="1">
      <alignment horizontal="center" vertical="center"/>
      <protection hidden="1"/>
    </xf>
    <xf numFmtId="49" fontId="14" fillId="0" borderId="74"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5" borderId="107" xfId="79" applyNumberFormat="1" applyFont="1" applyBorder="1" applyAlignment="1" applyProtection="1">
      <alignment horizontal="center" vertical="center"/>
      <protection hidden="1"/>
    </xf>
    <xf numFmtId="0" fontId="14" fillId="5" borderId="42" xfId="79" applyNumberFormat="1" applyFont="1" applyBorder="1" applyAlignment="1" applyProtection="1">
      <alignment horizontal="center" vertical="center"/>
      <protection hidden="1"/>
    </xf>
    <xf numFmtId="38" fontId="30" fillId="0" borderId="73" xfId="0" applyNumberFormat="1" applyFont="1" applyFill="1" applyBorder="1" applyAlignment="1" applyProtection="1">
      <alignment vertical="center"/>
      <protection hidden="1"/>
    </xf>
    <xf numFmtId="49" fontId="20" fillId="0" borderId="10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shrinkToFit="1"/>
      <protection locked="0"/>
    </xf>
    <xf numFmtId="49" fontId="14" fillId="0" borderId="103"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04"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179" fontId="20" fillId="0" borderId="83"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5" borderId="100" xfId="79" applyNumberFormat="1" applyFont="1" applyBorder="1" applyAlignment="1" applyProtection="1">
      <alignment horizontal="center" vertical="center" wrapText="1"/>
      <protection hidden="1"/>
    </xf>
    <xf numFmtId="0" fontId="7" fillId="5" borderId="96"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177" fontId="20" fillId="0" borderId="74"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6" borderId="95" xfId="78" applyFont="1" applyBorder="1" applyAlignment="1" applyProtection="1">
      <alignment horizontal="center" vertical="center" wrapText="1"/>
      <protection hidden="1"/>
    </xf>
    <xf numFmtId="0" fontId="14" fillId="6" borderId="96" xfId="78" applyFont="1" applyBorder="1" applyAlignment="1" applyProtection="1">
      <alignment horizontal="center" vertical="center" wrapText="1"/>
      <protection hidden="1"/>
    </xf>
    <xf numFmtId="0" fontId="14" fillId="6" borderId="105" xfId="78" applyFont="1" applyBorder="1" applyAlignment="1" applyProtection="1">
      <alignment horizontal="center" vertical="center" wrapText="1"/>
      <protection hidden="1"/>
    </xf>
    <xf numFmtId="0" fontId="14" fillId="6" borderId="98"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6" xfId="78" applyFont="1" applyBorder="1" applyAlignment="1" applyProtection="1">
      <alignment horizontal="center" vertical="center" wrapText="1"/>
      <protection hidden="1"/>
    </xf>
    <xf numFmtId="49" fontId="14" fillId="0" borderId="83"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4"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6" borderId="95" xfId="78" applyFont="1" applyBorder="1" applyAlignment="1" applyProtection="1">
      <alignment horizontal="center" vertical="center" wrapText="1" shrinkToFit="1"/>
      <protection hidden="1"/>
    </xf>
    <xf numFmtId="0" fontId="9" fillId="6" borderId="96" xfId="78" applyFont="1" applyBorder="1" applyAlignment="1" applyProtection="1">
      <alignment horizontal="center" vertical="center" wrapText="1" shrinkToFit="1"/>
      <protection hidden="1"/>
    </xf>
    <xf numFmtId="0" fontId="9" fillId="6" borderId="97" xfId="78" applyFont="1" applyBorder="1" applyAlignment="1" applyProtection="1">
      <alignment horizontal="center" vertical="center" wrapText="1" shrinkToFit="1"/>
      <protection hidden="1"/>
    </xf>
    <xf numFmtId="0" fontId="9" fillId="6" borderId="98"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177" fontId="20" fillId="0" borderId="83"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3"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5" xfId="0" applyNumberFormat="1" applyFont="1" applyFill="1" applyBorder="1" applyAlignment="1" applyProtection="1">
      <alignment horizontal="right" vertical="center"/>
      <protection hidden="1"/>
    </xf>
    <xf numFmtId="0" fontId="52" fillId="0" borderId="73"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09" xfId="0" applyFont="1" applyFill="1" applyBorder="1" applyAlignment="1" applyProtection="1">
      <alignment horizontal="center" vertical="center"/>
      <protection hidden="1"/>
    </xf>
    <xf numFmtId="38" fontId="31" fillId="0" borderId="82"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7" fontId="31" fillId="0" borderId="117" xfId="11" applyNumberFormat="1" applyFont="1" applyBorder="1" applyAlignment="1" applyProtection="1">
      <alignment vertical="center" shrinkToFit="1"/>
      <protection hidden="1"/>
    </xf>
    <xf numFmtId="177" fontId="31" fillId="0" borderId="118" xfId="11" applyNumberFormat="1" applyFont="1" applyBorder="1" applyAlignment="1" applyProtection="1">
      <alignment vertical="center" shrinkToFit="1"/>
      <protection hidden="1"/>
    </xf>
    <xf numFmtId="177" fontId="31" fillId="0" borderId="119" xfId="11" applyNumberFormat="1" applyFont="1" applyBorder="1" applyAlignment="1" applyProtection="1">
      <alignment vertical="center" shrinkToFit="1"/>
      <protection hidden="1"/>
    </xf>
    <xf numFmtId="0" fontId="14" fillId="6" borderId="95" xfId="78" applyFont="1" applyBorder="1" applyAlignment="1" applyProtection="1">
      <alignment horizontal="center" vertical="center" shrinkToFit="1"/>
      <protection hidden="1"/>
    </xf>
    <xf numFmtId="0" fontId="14" fillId="6" borderId="97" xfId="78" applyFont="1" applyBorder="1" applyAlignment="1" applyProtection="1">
      <alignment horizontal="center" vertical="center" shrinkToFit="1"/>
      <protection hidden="1"/>
    </xf>
    <xf numFmtId="0" fontId="14" fillId="6" borderId="98" xfId="78" applyFont="1" applyBorder="1" applyAlignment="1" applyProtection="1">
      <alignment horizontal="center" vertical="center" shrinkToFit="1"/>
      <protection hidden="1"/>
    </xf>
    <xf numFmtId="0" fontId="14" fillId="6" borderId="99" xfId="78" applyFont="1" applyBorder="1" applyAlignment="1" applyProtection="1">
      <alignment horizontal="center" vertical="center" shrinkToFit="1"/>
      <protection hidden="1"/>
    </xf>
    <xf numFmtId="0" fontId="14" fillId="5" borderId="113" xfId="79" applyNumberFormat="1" applyFont="1" applyBorder="1" applyAlignment="1" applyProtection="1">
      <alignment horizontal="center" vertical="center"/>
      <protection hidden="1"/>
    </xf>
    <xf numFmtId="0" fontId="14" fillId="5" borderId="114" xfId="79" applyNumberFormat="1" applyFont="1" applyBorder="1" applyAlignment="1" applyProtection="1">
      <alignment horizontal="center" vertical="center"/>
      <protection hidden="1"/>
    </xf>
    <xf numFmtId="0" fontId="14" fillId="5" borderId="115" xfId="79" applyNumberFormat="1" applyFont="1" applyBorder="1" applyAlignment="1" applyProtection="1">
      <alignment horizontal="center" vertical="center"/>
      <protection hidden="1"/>
    </xf>
    <xf numFmtId="0" fontId="14" fillId="5" borderId="116" xfId="79" applyNumberFormat="1" applyFont="1" applyBorder="1" applyAlignment="1" applyProtection="1">
      <alignment horizontal="center" vertical="center"/>
      <protection hidden="1"/>
    </xf>
    <xf numFmtId="0" fontId="25" fillId="6" borderId="84" xfId="78" applyFont="1" applyBorder="1" applyAlignment="1" applyProtection="1">
      <alignment horizontal="right" vertical="center"/>
      <protection hidden="1"/>
    </xf>
    <xf numFmtId="0" fontId="25" fillId="6" borderId="85" xfId="78" applyFont="1" applyBorder="1" applyAlignment="1" applyProtection="1">
      <alignment horizontal="right" vertical="center"/>
      <protection hidden="1"/>
    </xf>
    <xf numFmtId="38" fontId="52" fillId="0" borderId="87" xfId="0" applyNumberFormat="1" applyFont="1" applyFill="1" applyBorder="1" applyAlignment="1" applyProtection="1">
      <alignment horizontal="right" vertical="center"/>
      <protection hidden="1"/>
    </xf>
    <xf numFmtId="38" fontId="52" fillId="0" borderId="85" xfId="0" applyNumberFormat="1" applyFont="1" applyFill="1" applyBorder="1" applyAlignment="1" applyProtection="1">
      <alignment horizontal="right" vertical="center"/>
      <protection hidden="1"/>
    </xf>
    <xf numFmtId="0" fontId="15" fillId="0" borderId="110" xfId="0" applyFont="1" applyFill="1" applyBorder="1" applyAlignment="1" applyProtection="1">
      <alignment horizontal="center" vertical="center"/>
      <protection hidden="1"/>
    </xf>
    <xf numFmtId="0" fontId="15" fillId="0" borderId="111"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79"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0"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2"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2"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1"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49" fontId="20" fillId="0" borderId="41"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1" xfId="0" applyFont="1" applyFill="1" applyBorder="1" applyAlignment="1" applyProtection="1">
      <alignment horizontal="center" vertical="center" wrapText="1"/>
      <protection hidden="1"/>
    </xf>
    <xf numFmtId="0" fontId="14" fillId="0" borderId="122" xfId="0" applyFont="1" applyFill="1" applyBorder="1" applyAlignment="1" applyProtection="1">
      <alignment horizontal="center" vertical="center"/>
      <protection hidden="1"/>
    </xf>
    <xf numFmtId="0" fontId="30" fillId="0" borderId="122" xfId="0" applyFont="1" applyFill="1" applyBorder="1" applyAlignment="1" applyProtection="1">
      <alignment horizontal="center" vertical="center"/>
      <protection hidden="1"/>
    </xf>
    <xf numFmtId="0" fontId="14" fillId="0" borderId="123" xfId="0" applyFont="1" applyFill="1" applyBorder="1" applyAlignment="1" applyProtection="1">
      <alignment horizontal="center" vertical="center" shrinkToFit="1"/>
      <protection hidden="1"/>
    </xf>
    <xf numFmtId="0" fontId="14" fillId="0" borderId="107"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4" xfId="0" applyFont="1" applyFill="1" applyBorder="1" applyAlignment="1" applyProtection="1">
      <alignment horizontal="center" vertical="center"/>
      <protection hidden="1"/>
    </xf>
    <xf numFmtId="0" fontId="30" fillId="0" borderId="107"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4" xfId="0" applyNumberFormat="1" applyFont="1" applyFill="1" applyBorder="1" applyAlignment="1" applyProtection="1">
      <alignment vertical="center"/>
      <protection hidden="1"/>
    </xf>
    <xf numFmtId="176" fontId="30" fillId="0" borderId="107" xfId="0" applyNumberFormat="1" applyFont="1" applyFill="1" applyBorder="1" applyAlignment="1" applyProtection="1">
      <alignment vertical="center"/>
      <protection hidden="1"/>
    </xf>
    <xf numFmtId="38" fontId="31" fillId="0" borderId="124" xfId="0" applyNumberFormat="1" applyFont="1" applyFill="1" applyBorder="1" applyAlignment="1" applyProtection="1">
      <alignment horizontal="right" vertical="center"/>
      <protection hidden="1"/>
    </xf>
    <xf numFmtId="38" fontId="31" fillId="0" borderId="107" xfId="0" applyNumberFormat="1" applyFont="1" applyFill="1" applyBorder="1" applyAlignment="1" applyProtection="1">
      <alignment horizontal="right" vertical="center"/>
      <protection hidden="1"/>
    </xf>
    <xf numFmtId="38" fontId="52" fillId="0" borderId="124" xfId="0" applyNumberFormat="1" applyFont="1" applyFill="1" applyBorder="1" applyAlignment="1" applyProtection="1">
      <alignment horizontal="right" vertical="center"/>
      <protection hidden="1"/>
    </xf>
    <xf numFmtId="38" fontId="52" fillId="0" borderId="107" xfId="0" applyNumberFormat="1" applyFont="1" applyFill="1" applyBorder="1" applyAlignment="1" applyProtection="1">
      <alignment horizontal="right" vertical="center"/>
      <protection hidden="1"/>
    </xf>
    <xf numFmtId="38" fontId="52" fillId="0" borderId="73" xfId="0" applyNumberFormat="1" applyFont="1" applyFill="1" applyBorder="1" applyAlignment="1" applyProtection="1">
      <alignment horizontal="right" vertical="center"/>
      <protection hidden="1"/>
    </xf>
    <xf numFmtId="38" fontId="30" fillId="0" borderId="107" xfId="0" applyNumberFormat="1" applyFont="1" applyFill="1" applyBorder="1" applyAlignment="1" applyProtection="1">
      <alignment vertical="center"/>
      <protection hidden="1"/>
    </xf>
    <xf numFmtId="0" fontId="15" fillId="0" borderId="116"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0" fontId="23" fillId="2" borderId="126" xfId="0" applyFont="1" applyFill="1" applyBorder="1" applyAlignment="1" applyProtection="1">
      <alignment horizontal="center" vertical="center"/>
      <protection hidden="1"/>
    </xf>
    <xf numFmtId="0" fontId="23" fillId="2" borderId="127"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protection hidden="1"/>
    </xf>
    <xf numFmtId="0" fontId="25" fillId="6" borderId="125" xfId="78" applyFont="1" applyBorder="1" applyAlignment="1" applyProtection="1">
      <alignment horizontal="center" vertical="center"/>
      <protection hidden="1"/>
    </xf>
    <xf numFmtId="0" fontId="25" fillId="6" borderId="126" xfId="78" applyFont="1" applyBorder="1" applyAlignment="1" applyProtection="1">
      <alignment horizontal="center" vertical="center"/>
      <protection hidden="1"/>
    </xf>
    <xf numFmtId="0" fontId="25" fillId="0" borderId="126" xfId="0" applyFont="1" applyFill="1" applyBorder="1" applyAlignment="1" applyProtection="1">
      <alignment horizontal="center" vertical="center"/>
      <protection hidden="1"/>
    </xf>
    <xf numFmtId="0" fontId="25" fillId="0" borderId="127" xfId="0"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24" xfId="0" applyFont="1" applyFill="1" applyBorder="1" applyAlignment="1" applyProtection="1">
      <alignment vertical="center"/>
      <protection hidden="1"/>
    </xf>
    <xf numFmtId="0" fontId="30" fillId="0" borderId="107" xfId="0"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0" fontId="20" fillId="0" borderId="128"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68"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28"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0" fontId="30" fillId="0" borderId="72"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15" fillId="0" borderId="132" xfId="0" applyFont="1" applyFill="1" applyBorder="1" applyAlignment="1" applyProtection="1">
      <alignment horizontal="center" vertical="center"/>
      <protection hidden="1"/>
    </xf>
    <xf numFmtId="0" fontId="15" fillId="0" borderId="133" xfId="0" applyFont="1" applyFill="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72"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72"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15" fillId="0" borderId="110" xfId="0" applyNumberFormat="1" applyFont="1" applyFill="1" applyBorder="1" applyAlignment="1" applyProtection="1">
      <alignment horizontal="center" vertical="center"/>
      <protection hidden="1"/>
    </xf>
    <xf numFmtId="38" fontId="15" fillId="0" borderId="109" xfId="0" applyNumberFormat="1" applyFont="1" applyFill="1" applyBorder="1" applyAlignment="1" applyProtection="1">
      <alignment horizontal="center" vertical="center"/>
      <protection hidden="1"/>
    </xf>
    <xf numFmtId="38" fontId="15" fillId="0" borderId="111" xfId="0" applyNumberFormat="1" applyFont="1" applyFill="1" applyBorder="1" applyAlignment="1" applyProtection="1">
      <alignment horizontal="center" vertical="center"/>
      <protection hidden="1"/>
    </xf>
    <xf numFmtId="0" fontId="30" fillId="0" borderId="128"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28"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30" fillId="0" borderId="131"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38" fontId="52" fillId="0" borderId="87" xfId="0" applyNumberFormat="1" applyFont="1" applyFill="1" applyBorder="1" applyAlignment="1" applyProtection="1">
      <alignment vertical="center"/>
      <protection hidden="1"/>
    </xf>
    <xf numFmtId="38" fontId="52" fillId="0" borderId="85" xfId="0" applyNumberFormat="1" applyFont="1" applyFill="1" applyBorder="1" applyAlignment="1" applyProtection="1">
      <alignment vertical="center"/>
      <protection hidden="1"/>
    </xf>
    <xf numFmtId="38" fontId="31" fillId="0" borderId="82"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0" fontId="30" fillId="0" borderId="129" xfId="0" applyFont="1" applyFill="1" applyBorder="1" applyAlignment="1" applyProtection="1">
      <alignment horizontal="center" vertical="center"/>
      <protection hidden="1"/>
    </xf>
    <xf numFmtId="0" fontId="30" fillId="0" borderId="130" xfId="0" applyFont="1" applyFill="1" applyBorder="1" applyAlignment="1" applyProtection="1">
      <alignment horizontal="center" vertical="center"/>
      <protection hidden="1"/>
    </xf>
    <xf numFmtId="0" fontId="20" fillId="0" borderId="82"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0" borderId="78"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4"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3"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5" xfId="0" applyNumberFormat="1" applyFont="1" applyFill="1" applyBorder="1" applyAlignment="1" applyProtection="1">
      <alignment vertical="center"/>
      <protection hidden="1"/>
    </xf>
    <xf numFmtId="38" fontId="52" fillId="0" borderId="73" xfId="0" applyNumberFormat="1" applyFont="1" applyFill="1" applyBorder="1" applyAlignment="1" applyProtection="1">
      <alignment vertical="center"/>
      <protection hidden="1"/>
    </xf>
    <xf numFmtId="0" fontId="14" fillId="4" borderId="89" xfId="0" applyFont="1" applyFill="1" applyBorder="1" applyAlignment="1" applyProtection="1">
      <alignment horizontal="center" vertical="center"/>
      <protection hidden="1"/>
    </xf>
    <xf numFmtId="0" fontId="14" fillId="4" borderId="91"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14" fillId="4" borderId="91" xfId="0" applyFont="1" applyFill="1" applyBorder="1" applyAlignment="1" applyProtection="1">
      <alignment horizontal="center" vertical="center" wrapText="1"/>
      <protection hidden="1"/>
    </xf>
    <xf numFmtId="0" fontId="20" fillId="6" borderId="92" xfId="78" applyFont="1" applyBorder="1" applyAlignment="1" applyProtection="1">
      <alignment horizontal="center" vertical="center" wrapText="1"/>
      <protection hidden="1"/>
    </xf>
    <xf numFmtId="0" fontId="14" fillId="6" borderId="94" xfId="78" applyFont="1" applyBorder="1" applyAlignment="1" applyProtection="1">
      <alignment horizontal="center" vertical="center"/>
      <protection hidden="1"/>
    </xf>
    <xf numFmtId="0" fontId="14" fillId="6" borderId="93" xfId="78" applyFont="1" applyBorder="1" applyAlignment="1" applyProtection="1">
      <alignment horizontal="center" vertical="center"/>
      <protection hidden="1"/>
    </xf>
    <xf numFmtId="0" fontId="15" fillId="0" borderId="96"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35" xfId="0" applyFont="1" applyFill="1" applyBorder="1" applyAlignment="1" applyProtection="1">
      <alignment horizontal="center" vertical="center" shrinkToFit="1"/>
      <protection hidden="1"/>
    </xf>
    <xf numFmtId="0" fontId="14" fillId="0" borderId="136" xfId="0" applyFont="1" applyFill="1" applyBorder="1" applyAlignment="1" applyProtection="1">
      <alignment horizontal="center" vertical="center" shrinkToFit="1"/>
      <protection hidden="1"/>
    </xf>
    <xf numFmtId="178" fontId="20" fillId="0" borderId="81"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0" fontId="20" fillId="0" borderId="81"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1"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1"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80" fontId="20" fillId="0" borderId="137"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138"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39" xfId="0" applyNumberFormat="1" applyFont="1" applyFill="1" applyBorder="1" applyAlignment="1" applyProtection="1">
      <alignment horizontal="center" vertical="center" shrinkToFit="1"/>
      <protection hidden="1"/>
    </xf>
    <xf numFmtId="178" fontId="20" fillId="0" borderId="140" xfId="0" applyNumberFormat="1" applyFont="1" applyFill="1" applyBorder="1" applyAlignment="1" applyProtection="1">
      <alignment horizontal="right" vertical="center" shrinkToFit="1"/>
      <protection locked="0"/>
    </xf>
    <xf numFmtId="178" fontId="20" fillId="0" borderId="141" xfId="0" applyNumberFormat="1" applyFont="1" applyFill="1" applyBorder="1" applyAlignment="1" applyProtection="1">
      <alignment horizontal="right" vertical="center" shrinkToFit="1"/>
      <protection locked="0"/>
    </xf>
    <xf numFmtId="178" fontId="20" fillId="0" borderId="142" xfId="0" applyNumberFormat="1" applyFont="1" applyFill="1" applyBorder="1" applyAlignment="1" applyProtection="1">
      <alignment horizontal="right" vertical="center" shrinkToFit="1"/>
      <protection locked="0"/>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14" fillId="0" borderId="72"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1"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4"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0" fontId="14" fillId="0" borderId="80"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178" fontId="20" fillId="0" borderId="132"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3" xfId="0" applyNumberFormat="1" applyFont="1" applyFill="1" applyBorder="1" applyAlignment="1" applyProtection="1">
      <alignment horizontal="right" vertical="center" shrinkToFit="1"/>
      <protection locked="0"/>
    </xf>
    <xf numFmtId="177" fontId="20" fillId="0" borderId="81"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2" xfId="0" applyNumberFormat="1" applyFont="1" applyFill="1" applyBorder="1" applyAlignment="1" applyProtection="1">
      <alignment horizontal="right" vertical="center" shrinkToFit="1"/>
      <protection locked="0"/>
    </xf>
    <xf numFmtId="179" fontId="20" fillId="0" borderId="133" xfId="0" applyNumberFormat="1" applyFont="1" applyFill="1" applyBorder="1" applyAlignment="1" applyProtection="1">
      <alignment horizontal="right" vertical="center" shrinkToFit="1"/>
      <protection locked="0"/>
    </xf>
    <xf numFmtId="180" fontId="20" fillId="0" borderId="132"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3" xfId="0" applyNumberFormat="1" applyFont="1" applyFill="1" applyBorder="1" applyAlignment="1" applyProtection="1">
      <alignment horizontal="right" vertical="center" shrinkToFit="1"/>
      <protection hidden="1"/>
    </xf>
    <xf numFmtId="177" fontId="20" fillId="0" borderId="132"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78"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0"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3"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14" fillId="0" borderId="131"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3" xfId="0" applyNumberFormat="1" applyFont="1" applyFill="1" applyBorder="1" applyAlignment="1" applyProtection="1">
      <alignment horizontal="center" vertical="center" shrinkToFit="1"/>
      <protection hidden="1"/>
    </xf>
    <xf numFmtId="49" fontId="14" fillId="0" borderId="132"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3" xfId="0" applyNumberFormat="1" applyFont="1" applyFill="1" applyBorder="1" applyAlignment="1" applyProtection="1">
      <alignment horizontal="center" vertical="center" shrinkToFit="1"/>
      <protection locked="0"/>
    </xf>
    <xf numFmtId="49" fontId="14" fillId="0" borderId="132"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3" xfId="0" applyNumberFormat="1" applyFont="1" applyBorder="1" applyAlignment="1" applyProtection="1">
      <alignment horizontal="left" vertical="center" shrinkToFit="1"/>
      <protection locked="0"/>
    </xf>
    <xf numFmtId="49" fontId="20" fillId="0" borderId="75"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3"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3"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3"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4" xfId="79" applyNumberFormat="1" applyFont="1" applyBorder="1" applyAlignment="1" applyProtection="1">
      <alignment horizontal="center" vertical="center" wrapText="1"/>
      <protection hidden="1"/>
    </xf>
    <xf numFmtId="0" fontId="9" fillId="5" borderId="90"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6" borderId="94" xfId="78"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2"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6" borderId="94"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5" fillId="5" borderId="94"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180" fontId="20" fillId="0" borderId="83"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73" xfId="0" applyNumberFormat="1" applyFont="1" applyFill="1" applyBorder="1" applyAlignment="1" applyProtection="1">
      <alignment horizontal="center" vertical="center" shrinkToFit="1"/>
      <protection hidden="1"/>
    </xf>
    <xf numFmtId="180" fontId="20" fillId="0" borderId="77" xfId="0" applyNumberFormat="1" applyFont="1" applyFill="1" applyBorder="1" applyAlignment="1" applyProtection="1">
      <alignment horizontal="center" vertical="center" shrinkToFit="1"/>
      <protection hidden="1"/>
    </xf>
    <xf numFmtId="177" fontId="20" fillId="0" borderId="83"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2" xfId="12" applyNumberFormat="1" applyFont="1" applyFill="1" applyBorder="1" applyAlignment="1" applyProtection="1">
      <alignment horizontal="center" vertical="center" shrinkToFit="1"/>
      <protection hidden="1"/>
    </xf>
    <xf numFmtId="0" fontId="20" fillId="0" borderId="133" xfId="12" applyNumberFormat="1" applyFont="1" applyFill="1" applyBorder="1" applyAlignment="1" applyProtection="1">
      <alignment horizontal="center" vertical="center" shrinkToFit="1"/>
      <protection hidden="1"/>
    </xf>
    <xf numFmtId="49" fontId="20" fillId="0" borderId="143"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hidden="1"/>
    </xf>
    <xf numFmtId="49" fontId="14" fillId="0" borderId="141" xfId="0" applyNumberFormat="1" applyFont="1" applyFill="1" applyBorder="1" applyAlignment="1" applyProtection="1">
      <alignment horizontal="center" vertical="center" shrinkToFit="1"/>
      <protection hidden="1"/>
    </xf>
    <xf numFmtId="49" fontId="14" fillId="0" borderId="142" xfId="0" applyNumberFormat="1" applyFont="1" applyFill="1" applyBorder="1" applyAlignment="1" applyProtection="1">
      <alignment horizontal="center" vertical="center" shrinkToFit="1"/>
      <protection hidden="1"/>
    </xf>
    <xf numFmtId="49" fontId="14" fillId="0" borderId="140" xfId="0" applyNumberFormat="1" applyFont="1" applyFill="1" applyBorder="1" applyAlignment="1" applyProtection="1">
      <alignment horizontal="center" vertical="center" shrinkToFit="1"/>
      <protection locked="0"/>
    </xf>
    <xf numFmtId="49" fontId="14" fillId="0" borderId="141" xfId="0" applyNumberFormat="1" applyFont="1" applyFill="1" applyBorder="1" applyAlignment="1" applyProtection="1">
      <alignment horizontal="center" vertical="center" shrinkToFit="1"/>
      <protection locked="0"/>
    </xf>
    <xf numFmtId="49" fontId="14" fillId="0" borderId="142" xfId="0" applyNumberFormat="1" applyFont="1" applyFill="1" applyBorder="1" applyAlignment="1" applyProtection="1">
      <alignment horizontal="center" vertical="center" shrinkToFit="1"/>
      <protection locked="0"/>
    </xf>
    <xf numFmtId="49" fontId="14" fillId="0" borderId="140" xfId="0" applyNumberFormat="1" applyFont="1" applyBorder="1" applyAlignment="1" applyProtection="1">
      <alignment horizontal="left" vertical="center" shrinkToFit="1"/>
      <protection locked="0"/>
    </xf>
    <xf numFmtId="49" fontId="14" fillId="0" borderId="141"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0" fontId="20" fillId="0" borderId="140" xfId="12" applyNumberFormat="1" applyFont="1" applyFill="1" applyBorder="1" applyAlignment="1" applyProtection="1">
      <alignment horizontal="center" vertical="center" shrinkToFit="1"/>
      <protection hidden="1"/>
    </xf>
    <xf numFmtId="0" fontId="20" fillId="0" borderId="142" xfId="12" applyNumberFormat="1" applyFont="1" applyFill="1" applyBorder="1" applyAlignment="1" applyProtection="1">
      <alignment horizontal="center" vertical="center" shrinkToFit="1"/>
      <protection hidden="1"/>
    </xf>
    <xf numFmtId="179" fontId="20" fillId="0" borderId="140" xfId="0" applyNumberFormat="1" applyFont="1" applyFill="1" applyBorder="1" applyAlignment="1" applyProtection="1">
      <alignment horizontal="right" vertical="center" shrinkToFit="1"/>
      <protection locked="0"/>
    </xf>
    <xf numFmtId="179" fontId="20" fillId="0" borderId="142" xfId="0"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right" vertical="center" shrinkToFit="1"/>
      <protection hidden="1"/>
    </xf>
    <xf numFmtId="180" fontId="20" fillId="0" borderId="141" xfId="0" applyNumberFormat="1" applyFont="1" applyFill="1" applyBorder="1" applyAlignment="1" applyProtection="1">
      <alignment horizontal="right" vertical="center" shrinkToFit="1"/>
      <protection hidden="1"/>
    </xf>
    <xf numFmtId="180" fontId="20" fillId="0" borderId="142" xfId="0" applyNumberFormat="1" applyFont="1" applyFill="1" applyBorder="1" applyAlignment="1" applyProtection="1">
      <alignment horizontal="right" vertical="center" shrinkToFit="1"/>
      <protection hidden="1"/>
    </xf>
    <xf numFmtId="177" fontId="20" fillId="0" borderId="140" xfId="12" applyNumberFormat="1" applyFont="1" applyFill="1" applyBorder="1" applyAlignment="1" applyProtection="1">
      <alignment horizontal="right" vertical="center" shrinkToFit="1"/>
      <protection locked="0"/>
    </xf>
    <xf numFmtId="177" fontId="20" fillId="0" borderId="141" xfId="12" applyNumberFormat="1" applyFont="1" applyFill="1" applyBorder="1" applyAlignment="1" applyProtection="1">
      <alignment horizontal="right" vertical="center" shrinkToFit="1"/>
      <protection locked="0"/>
    </xf>
    <xf numFmtId="0" fontId="25" fillId="6" borderId="84" xfId="0" applyFont="1" applyFill="1" applyBorder="1" applyAlignment="1" applyProtection="1">
      <alignment horizontal="right" vertical="center"/>
      <protection hidden="1"/>
    </xf>
    <xf numFmtId="0" fontId="25" fillId="6" borderId="85" xfId="0" applyFont="1" applyFill="1" applyBorder="1" applyAlignment="1" applyProtection="1">
      <alignment horizontal="right" vertical="center"/>
      <protection hidden="1"/>
    </xf>
    <xf numFmtId="0" fontId="25" fillId="6" borderId="86" xfId="0" applyFont="1" applyFill="1" applyBorder="1" applyAlignment="1" applyProtection="1">
      <alignment horizontal="right" vertical="center"/>
      <protection hidden="1"/>
    </xf>
    <xf numFmtId="38" fontId="31" fillId="0" borderId="85"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89" xfId="83" applyFont="1" applyBorder="1" applyAlignment="1" applyProtection="1">
      <alignment horizontal="center" vertical="center" wrapText="1"/>
      <protection hidden="1"/>
    </xf>
    <xf numFmtId="0" fontId="20" fillId="6" borderId="90" xfId="83" applyFont="1" applyBorder="1" applyAlignment="1" applyProtection="1">
      <alignment horizontal="center" vertical="center"/>
      <protection hidden="1"/>
    </xf>
    <xf numFmtId="0" fontId="20" fillId="6" borderId="108" xfId="83" applyFont="1" applyBorder="1" applyAlignment="1" applyProtection="1">
      <alignment horizontal="center" vertical="center"/>
      <protection hidden="1"/>
    </xf>
    <xf numFmtId="38" fontId="52" fillId="0" borderId="84" xfId="0" applyNumberFormat="1" applyFont="1" applyBorder="1" applyAlignment="1" applyProtection="1">
      <alignment horizontal="right" vertical="center"/>
      <protection hidden="1"/>
    </xf>
    <xf numFmtId="38" fontId="52" fillId="0" borderId="85" xfId="0" applyNumberFormat="1" applyFont="1" applyBorder="1" applyAlignment="1" applyProtection="1">
      <alignment horizontal="right" vertical="center"/>
      <protection hidden="1"/>
    </xf>
    <xf numFmtId="38" fontId="23" fillId="0" borderId="162" xfId="11" applyFont="1" applyFill="1" applyBorder="1" applyAlignment="1" applyProtection="1">
      <alignment vertical="center" shrinkToFit="1"/>
      <protection locked="0"/>
    </xf>
    <xf numFmtId="38" fontId="23" fillId="0" borderId="130" xfId="11" applyFont="1" applyFill="1" applyBorder="1" applyAlignment="1" applyProtection="1">
      <alignment vertical="center" shrinkToFit="1"/>
      <protection locked="0"/>
    </xf>
    <xf numFmtId="38" fontId="23" fillId="0" borderId="31" xfId="11" applyFont="1" applyFill="1" applyBorder="1" applyAlignment="1" applyProtection="1">
      <alignment vertical="center" shrinkToFit="1"/>
      <protection locked="0"/>
    </xf>
    <xf numFmtId="179" fontId="23" fillId="0" borderId="64" xfId="11" applyNumberFormat="1" applyFont="1" applyFill="1" applyBorder="1" applyAlignment="1" applyProtection="1">
      <alignment horizontal="center" vertical="center" shrinkToFit="1"/>
      <protection locked="0"/>
    </xf>
    <xf numFmtId="179" fontId="23" fillId="0" borderId="6" xfId="11" applyNumberFormat="1" applyFont="1" applyFill="1" applyBorder="1" applyAlignment="1" applyProtection="1">
      <alignment horizontal="center" vertical="center" shrinkToFit="1"/>
      <protection locked="0"/>
    </xf>
    <xf numFmtId="179" fontId="23" fillId="0" borderId="37" xfId="11" applyNumberFormat="1" applyFont="1" applyFill="1" applyBorder="1" applyAlignment="1" applyProtection="1">
      <alignment horizontal="center" vertical="center" shrinkToFit="1"/>
      <protection locked="0"/>
    </xf>
    <xf numFmtId="49" fontId="20" fillId="0" borderId="123" xfId="0" applyNumberFormat="1" applyFont="1" applyBorder="1" applyAlignment="1" applyProtection="1">
      <alignment horizontal="center" vertical="center" shrinkToFit="1"/>
      <protection locked="0"/>
    </xf>
    <xf numFmtId="49" fontId="20" fillId="0" borderId="107" xfId="0" applyNumberFormat="1" applyFont="1" applyBorder="1" applyAlignment="1" applyProtection="1">
      <alignment horizontal="center" vertical="center" shrinkToFit="1"/>
      <protection locked="0"/>
    </xf>
    <xf numFmtId="49" fontId="14" fillId="0" borderId="116" xfId="0" applyNumberFormat="1" applyFont="1" applyBorder="1" applyAlignment="1" applyProtection="1">
      <alignment horizontal="center" vertical="center" shrinkToFit="1"/>
      <protection locked="0" hidden="1"/>
    </xf>
    <xf numFmtId="49" fontId="14" fillId="0" borderId="107" xfId="0" applyNumberFormat="1" applyFont="1" applyBorder="1" applyAlignment="1" applyProtection="1">
      <alignment horizontal="center" vertical="center" shrinkToFit="1"/>
      <protection locked="0" hidden="1"/>
    </xf>
    <xf numFmtId="49" fontId="23" fillId="0" borderId="124" xfId="0" applyNumberFormat="1" applyFont="1" applyBorder="1" applyAlignment="1" applyProtection="1">
      <alignment horizontal="center" vertical="center" shrinkToFit="1"/>
      <protection locked="0"/>
    </xf>
    <xf numFmtId="49" fontId="23" fillId="0" borderId="107" xfId="0" applyNumberFormat="1" applyFont="1" applyBorder="1" applyAlignment="1" applyProtection="1">
      <alignment horizontal="center" vertical="center" shrinkToFit="1"/>
      <protection locked="0"/>
    </xf>
    <xf numFmtId="49" fontId="23" fillId="0" borderId="116"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38" fontId="23" fillId="0" borderId="68" xfId="11" applyFont="1" applyFill="1" applyBorder="1" applyAlignment="1" applyProtection="1">
      <alignment vertical="center" shrinkToFit="1"/>
      <protection locked="0"/>
    </xf>
    <xf numFmtId="38" fontId="23" fillId="0" borderId="26" xfId="11" applyFont="1" applyFill="1" applyBorder="1" applyAlignment="1" applyProtection="1">
      <alignment vertical="center" shrinkToFit="1"/>
      <protection locked="0"/>
    </xf>
    <xf numFmtId="38" fontId="23" fillId="0" borderId="69" xfId="11" applyFont="1" applyFill="1" applyBorder="1" applyAlignment="1" applyProtection="1">
      <alignment vertical="center" shrinkToFit="1"/>
      <protection locked="0"/>
    </xf>
    <xf numFmtId="0" fontId="14" fillId="5" borderId="94" xfId="0" applyFont="1" applyFill="1" applyBorder="1" applyAlignment="1" applyProtection="1">
      <alignment horizontal="center" vertical="center" wrapText="1"/>
      <protection hidden="1"/>
    </xf>
    <xf numFmtId="0" fontId="14" fillId="5" borderId="90"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108" xfId="0" applyFont="1" applyFill="1" applyBorder="1" applyAlignment="1" applyProtection="1">
      <alignment horizontal="center" vertical="center" wrapText="1"/>
      <protection hidden="1"/>
    </xf>
    <xf numFmtId="179" fontId="23" fillId="0" borderId="25" xfId="11" applyNumberFormat="1" applyFont="1" applyFill="1" applyBorder="1" applyAlignment="1" applyProtection="1">
      <alignment horizontal="center" vertical="center" shrinkToFit="1"/>
      <protection locked="0"/>
    </xf>
    <xf numFmtId="179" fontId="23" fillId="0" borderId="41" xfId="11" applyNumberFormat="1" applyFont="1" applyFill="1" applyBorder="1" applyAlignment="1" applyProtection="1">
      <alignment horizontal="center" vertical="center" shrinkToFit="1"/>
      <protection locked="0"/>
    </xf>
    <xf numFmtId="38" fontId="23" fillId="0" borderId="83"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179" fontId="23" fillId="0" borderId="68" xfId="11" applyNumberFormat="1" applyFont="1" applyFill="1" applyBorder="1" applyAlignment="1" applyProtection="1">
      <alignment horizontal="center" vertical="center" shrinkToFit="1"/>
      <protection locked="0"/>
    </xf>
    <xf numFmtId="179" fontId="23" fillId="0" borderId="26" xfId="11" applyNumberFormat="1" applyFont="1" applyFill="1" applyBorder="1" applyAlignment="1" applyProtection="1">
      <alignment horizontal="center" vertical="center" shrinkToFit="1"/>
      <protection locked="0"/>
    </xf>
    <xf numFmtId="179" fontId="23" fillId="0" borderId="38" xfId="11" applyNumberFormat="1" applyFont="1" applyFill="1" applyBorder="1" applyAlignment="1" applyProtection="1">
      <alignment horizontal="center" vertical="center" shrinkToFit="1"/>
      <protection locked="0"/>
    </xf>
    <xf numFmtId="0" fontId="29"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4" fillId="5" borderId="90" xfId="0" applyFont="1" applyFill="1" applyBorder="1" applyAlignment="1" applyProtection="1">
      <alignment horizontal="center" vertical="center"/>
      <protection hidden="1"/>
    </xf>
    <xf numFmtId="0" fontId="14" fillId="5" borderId="93" xfId="0" applyFont="1" applyFill="1" applyBorder="1" applyAlignment="1" applyProtection="1">
      <alignment horizontal="center" vertical="center"/>
      <protection hidden="1"/>
    </xf>
    <xf numFmtId="0" fontId="14" fillId="5" borderId="92" xfId="0" applyFont="1" applyFill="1" applyBorder="1" applyAlignment="1" applyProtection="1">
      <alignment horizontal="center" vertical="center" wrapText="1"/>
      <protection hidden="1"/>
    </xf>
    <xf numFmtId="0" fontId="8" fillId="4" borderId="125" xfId="0" applyFont="1" applyFill="1" applyBorder="1" applyAlignment="1" applyProtection="1">
      <alignment horizontal="center" vertical="center"/>
      <protection hidden="1"/>
    </xf>
    <xf numFmtId="0" fontId="8" fillId="4" borderId="126"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23" fillId="0" borderId="134"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83" xfId="0" applyNumberFormat="1" applyFont="1" applyBorder="1" applyAlignment="1" applyProtection="1">
      <alignment horizontal="center" vertical="center" shrinkToFit="1"/>
      <protection locked="0"/>
    </xf>
    <xf numFmtId="49" fontId="20" fillId="0" borderId="120"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hidden="1"/>
    </xf>
    <xf numFmtId="49" fontId="14" fillId="0" borderId="26" xfId="0" applyNumberFormat="1" applyFont="1" applyBorder="1" applyAlignment="1" applyProtection="1">
      <alignment horizontal="center" vertical="center" shrinkToFit="1"/>
      <protection locked="0" hidden="1"/>
    </xf>
    <xf numFmtId="49" fontId="23" fillId="0" borderId="1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68" xfId="0" applyNumberFormat="1" applyFont="1" applyBorder="1" applyAlignment="1" applyProtection="1">
      <alignment horizontal="center" vertical="center" shrinkToFit="1"/>
      <protection locked="0"/>
    </xf>
    <xf numFmtId="49" fontId="23" fillId="0" borderId="38"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0" fontId="20" fillId="5" borderId="94" xfId="79" applyNumberFormat="1" applyFont="1" applyBorder="1" applyAlignment="1" applyProtection="1">
      <alignment horizontal="center" vertical="center" wrapText="1"/>
      <protection hidden="1"/>
    </xf>
    <xf numFmtId="0" fontId="20" fillId="5" borderId="90"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108" xfId="79" applyNumberFormat="1" applyFont="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protection hidden="1"/>
    </xf>
    <xf numFmtId="0" fontId="13" fillId="4" borderId="126"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5" borderId="92" xfId="79"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shrinkToFit="1"/>
      <protection hidden="1"/>
    </xf>
    <xf numFmtId="49" fontId="20" fillId="0" borderId="73"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0"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hidden="1"/>
    </xf>
    <xf numFmtId="49" fontId="14" fillId="0" borderId="134" xfId="0" applyNumberFormat="1" applyFont="1" applyBorder="1" applyAlignment="1" applyProtection="1">
      <alignment horizontal="center" vertical="center" shrinkToFit="1"/>
      <protection locked="0"/>
    </xf>
    <xf numFmtId="49" fontId="20" fillId="0" borderId="83"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76" xfId="81" applyFont="1" applyBorder="1" applyAlignment="1" applyProtection="1">
      <alignment horizontal="center" vertical="center" shrinkToFit="1"/>
      <protection locked="0"/>
    </xf>
    <xf numFmtId="9" fontId="23" fillId="0" borderId="73" xfId="81" applyFont="1" applyBorder="1" applyAlignment="1" applyProtection="1">
      <alignment horizontal="center" vertical="center" shrinkToFit="1"/>
      <protection locked="0"/>
    </xf>
    <xf numFmtId="9" fontId="23" fillId="0" borderId="77" xfId="81" applyFont="1" applyBorder="1" applyAlignment="1" applyProtection="1">
      <alignment horizontal="center" vertical="center" shrinkToFit="1"/>
      <protection locked="0"/>
    </xf>
    <xf numFmtId="49" fontId="14" fillId="0" borderId="124" xfId="0" applyNumberFormat="1" applyFont="1" applyBorder="1" applyAlignment="1" applyProtection="1">
      <alignment horizontal="center" vertical="center" shrinkToFit="1"/>
      <protection locked="0" hidden="1"/>
    </xf>
    <xf numFmtId="49" fontId="14" fillId="0" borderId="124" xfId="0" applyNumberFormat="1" applyFont="1" applyBorder="1" applyAlignment="1" applyProtection="1">
      <alignment horizontal="center" vertical="center" shrinkToFit="1"/>
      <protection locked="0"/>
    </xf>
    <xf numFmtId="49" fontId="14" fillId="0" borderId="107"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6"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6" xfId="81" applyFont="1" applyBorder="1" applyAlignment="1" applyProtection="1">
      <alignment horizontal="center" vertical="center" shrinkToFit="1"/>
      <protection locked="0"/>
    </xf>
    <xf numFmtId="9" fontId="23" fillId="0" borderId="107"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2"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3" xfId="11" applyNumberFormat="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6" borderId="86" xfId="78" applyFont="1" applyBorder="1" applyAlignment="1" applyProtection="1">
      <alignment horizontal="right" vertical="center"/>
      <protection hidden="1"/>
    </xf>
    <xf numFmtId="0" fontId="20" fillId="6" borderId="89" xfId="78" applyFont="1" applyBorder="1" applyAlignment="1" applyProtection="1">
      <alignment horizontal="center" vertical="center" wrapText="1"/>
      <protection hidden="1"/>
    </xf>
    <xf numFmtId="0" fontId="20" fillId="6" borderId="90" xfId="78" applyFont="1" applyBorder="1" applyAlignment="1" applyProtection="1">
      <alignment horizontal="center" vertical="center" wrapText="1"/>
      <protection hidden="1"/>
    </xf>
    <xf numFmtId="0" fontId="20" fillId="6" borderId="108" xfId="78" applyFont="1" applyBorder="1" applyAlignment="1" applyProtection="1">
      <alignment horizontal="center" vertical="center" wrapText="1"/>
      <protection hidden="1"/>
    </xf>
    <xf numFmtId="38" fontId="30" fillId="0" borderId="84" xfId="0" applyNumberFormat="1" applyFont="1" applyBorder="1" applyAlignment="1" applyProtection="1">
      <alignment horizontal="right" vertical="center"/>
      <protection hidden="1"/>
    </xf>
    <xf numFmtId="38" fontId="30" fillId="0" borderId="85" xfId="0" applyNumberFormat="1" applyFont="1" applyBorder="1" applyAlignment="1" applyProtection="1">
      <alignment horizontal="right" vertical="center"/>
      <protection hidden="1"/>
    </xf>
  </cellXfs>
  <cellStyles count="84">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0">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540160" y="7806706"/>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214052</xdr:colOff>
      <xdr:row>28</xdr:row>
      <xdr:rowOff>556665</xdr:rowOff>
    </xdr:from>
    <xdr:to>
      <xdr:col>91</xdr:col>
      <xdr:colOff>518720</xdr:colOff>
      <xdr:row>42</xdr:row>
      <xdr:rowOff>481531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26276" y="12829252"/>
          <a:ext cx="10723286" cy="685213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207819</xdr:colOff>
      <xdr:row>48</xdr:row>
      <xdr:rowOff>374073</xdr:rowOff>
    </xdr:from>
    <xdr:ext cx="9594415" cy="785091"/>
    <xdr:sp macro="" textlink="">
      <xdr:nvSpPr>
        <xdr:cNvPr id="10" name="吹き出し: 四角形 9">
          <a:extLst>
            <a:ext uri="{FF2B5EF4-FFF2-40B4-BE49-F238E27FC236}">
              <a16:creationId xmlns:a16="http://schemas.microsoft.com/office/drawing/2014/main" id="{E57F7EF8-8679-4E1A-8B4E-BF7BE9A52F3F}"/>
            </a:ext>
          </a:extLst>
        </xdr:cNvPr>
        <xdr:cNvSpPr/>
      </xdr:nvSpPr>
      <xdr:spPr>
        <a:xfrm>
          <a:off x="14533419" y="1553094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10" name="吹き出し: 四角形 9">
          <a:extLst>
            <a:ext uri="{FF2B5EF4-FFF2-40B4-BE49-F238E27FC236}">
              <a16:creationId xmlns:a16="http://schemas.microsoft.com/office/drawing/2014/main" id="{8CFA10BE-55BA-4A09-BF84-C18916501E86}"/>
            </a:ext>
          </a:extLst>
        </xdr:cNvPr>
        <xdr:cNvSpPr/>
      </xdr:nvSpPr>
      <xdr:spPr>
        <a:xfrm>
          <a:off x="14436437" y="712123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11" name="吹き出し: 四角形 10">
          <a:extLst>
            <a:ext uri="{FF2B5EF4-FFF2-40B4-BE49-F238E27FC236}">
              <a16:creationId xmlns:a16="http://schemas.microsoft.com/office/drawing/2014/main" id="{3BA4E3EA-6093-441C-BCDF-313EA9EA9A7E}"/>
            </a:ext>
          </a:extLst>
        </xdr:cNvPr>
        <xdr:cNvSpPr/>
      </xdr:nvSpPr>
      <xdr:spPr>
        <a:xfrm>
          <a:off x="14381018" y="149906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984D9E22-D376-49C0-A910-79133271F376}"/>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58</xdr:col>
      <xdr:colOff>83128</xdr:colOff>
      <xdr:row>17</xdr:row>
      <xdr:rowOff>124691</xdr:rowOff>
    </xdr:from>
    <xdr:ext cx="9594415" cy="785091"/>
    <xdr:sp macro="" textlink="">
      <xdr:nvSpPr>
        <xdr:cNvPr id="9" name="吹き出し: 四角形 8">
          <a:extLst>
            <a:ext uri="{FF2B5EF4-FFF2-40B4-BE49-F238E27FC236}">
              <a16:creationId xmlns:a16="http://schemas.microsoft.com/office/drawing/2014/main" id="{6DEABCEB-FE6A-4745-B466-790B7647D71B}"/>
            </a:ext>
          </a:extLst>
        </xdr:cNvPr>
        <xdr:cNvSpPr/>
      </xdr:nvSpPr>
      <xdr:spPr>
        <a:xfrm>
          <a:off x="14796655" y="627610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A3" zoomScaleNormal="100" zoomScaleSheetLayoutView="100" workbookViewId="0">
      <selection activeCell="BV5" sqref="BV5:BY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08984375" style="83" customWidth="1"/>
    <col min="14" max="74" width="1.36328125" style="83"/>
    <col min="75" max="75" width="1.90625" style="83" customWidth="1"/>
    <col min="76" max="76" width="1.6328125" style="83" customWidth="1"/>
    <col min="77" max="91" width="1.36328125" style="83"/>
    <col min="92" max="92" width="3.08984375" style="83" customWidth="1"/>
    <col min="93" max="16384" width="1.36328125" style="83"/>
  </cols>
  <sheetData>
    <row r="1" spans="1:93" s="217" customFormat="1" ht="18" customHeight="1">
      <c r="E1" s="215"/>
      <c r="F1" s="215"/>
      <c r="G1" s="216"/>
      <c r="H1" s="216"/>
    </row>
    <row r="2" spans="1:93" s="229" customFormat="1" ht="19.5" customHeight="1">
      <c r="A2" s="233" t="s">
        <v>254</v>
      </c>
      <c r="C2" s="233"/>
      <c r="D2" s="233"/>
      <c r="E2" s="213"/>
      <c r="F2" s="213"/>
      <c r="G2" s="235"/>
      <c r="H2" s="235"/>
      <c r="I2" s="233"/>
      <c r="J2" s="78"/>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BN2" s="236"/>
      <c r="BP2" s="237"/>
      <c r="BQ2" s="237"/>
      <c r="BR2" s="557" t="s">
        <v>210</v>
      </c>
      <c r="BS2" s="557"/>
      <c r="BT2" s="557"/>
      <c r="BU2" s="557"/>
      <c r="BV2" s="557"/>
      <c r="BW2" s="557"/>
      <c r="BX2" s="557"/>
      <c r="BY2" s="557"/>
      <c r="BZ2" s="557"/>
      <c r="CA2" s="537"/>
      <c r="CB2" s="537"/>
      <c r="CC2" s="537"/>
      <c r="CD2" s="537"/>
      <c r="CE2" s="537"/>
      <c r="CF2" s="537"/>
      <c r="CG2" s="537"/>
      <c r="CH2" s="537"/>
      <c r="CI2" s="537"/>
      <c r="CJ2" s="537"/>
      <c r="CK2" s="537"/>
      <c r="CL2" s="537"/>
      <c r="CM2" s="237"/>
      <c r="CN2" s="237"/>
    </row>
    <row r="3" spans="1:93" s="229" customFormat="1" ht="19.5" customHeight="1">
      <c r="C3" s="233"/>
      <c r="D3" s="233"/>
      <c r="E3" s="213"/>
      <c r="F3" s="213"/>
      <c r="G3" s="235"/>
      <c r="H3" s="235"/>
      <c r="I3" s="233"/>
      <c r="J3" s="78"/>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BN3" s="72"/>
      <c r="BO3" s="72"/>
      <c r="BP3" s="72"/>
      <c r="BQ3" s="72"/>
      <c r="BR3" s="557" t="s">
        <v>217</v>
      </c>
      <c r="BS3" s="557"/>
      <c r="BT3" s="557"/>
      <c r="BU3" s="557"/>
      <c r="BV3" s="557"/>
      <c r="BW3" s="557"/>
      <c r="BX3" s="557"/>
      <c r="BY3" s="557"/>
      <c r="BZ3" s="557"/>
      <c r="CA3" s="385" t="str">
        <f>BD15&amp;""</f>
        <v/>
      </c>
      <c r="CB3" s="385"/>
      <c r="CC3" s="385"/>
      <c r="CD3" s="385"/>
      <c r="CE3" s="385"/>
      <c r="CF3" s="385"/>
      <c r="CG3" s="385"/>
      <c r="CH3" s="385"/>
      <c r="CI3" s="385"/>
      <c r="CJ3" s="385"/>
      <c r="CK3" s="385"/>
      <c r="CL3" s="385"/>
    </row>
    <row r="4" spans="1:93" s="229" customFormat="1" ht="9.75" customHeight="1">
      <c r="C4" s="233"/>
      <c r="D4" s="233"/>
      <c r="E4" s="213"/>
      <c r="F4" s="213"/>
      <c r="G4" s="235"/>
      <c r="H4" s="235"/>
      <c r="I4" s="233"/>
      <c r="J4" s="78"/>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29" customFormat="1" ht="18" customHeight="1">
      <c r="A5" s="233"/>
      <c r="B5" s="233"/>
      <c r="C5" s="233"/>
      <c r="D5" s="233"/>
      <c r="E5" s="213"/>
      <c r="F5" s="213"/>
      <c r="G5" s="235"/>
      <c r="H5" s="235"/>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J5" s="233"/>
      <c r="AK5" s="233"/>
      <c r="AL5" s="233"/>
      <c r="AM5" s="233"/>
      <c r="AN5" s="233"/>
      <c r="AO5" s="233"/>
      <c r="AP5" s="233"/>
      <c r="AQ5" s="233"/>
      <c r="AR5" s="233"/>
      <c r="BK5" s="233"/>
      <c r="BL5" s="233"/>
      <c r="BM5" s="233"/>
      <c r="BO5" s="233"/>
      <c r="BP5" s="71"/>
      <c r="BQ5" s="71"/>
      <c r="BR5" s="436" t="s">
        <v>211</v>
      </c>
      <c r="BS5" s="436"/>
      <c r="BT5" s="436"/>
      <c r="BU5" s="436"/>
      <c r="BV5" s="562"/>
      <c r="BW5" s="562"/>
      <c r="BX5" s="562"/>
      <c r="BY5" s="562"/>
      <c r="BZ5" s="562" t="s">
        <v>9</v>
      </c>
      <c r="CA5" s="562"/>
      <c r="CB5" s="562"/>
      <c r="CC5" s="562"/>
      <c r="CD5" s="562"/>
      <c r="CE5" s="562"/>
      <c r="CF5" s="562" t="s">
        <v>8</v>
      </c>
      <c r="CG5" s="562"/>
      <c r="CH5" s="562"/>
      <c r="CI5" s="562"/>
      <c r="CJ5" s="562"/>
      <c r="CK5" s="562"/>
      <c r="CL5" s="563" t="s">
        <v>7</v>
      </c>
      <c r="CM5" s="563"/>
      <c r="CN5" s="563"/>
      <c r="CO5" s="224"/>
    </row>
    <row r="6" spans="1:93" s="229" customFormat="1" ht="18" customHeight="1">
      <c r="A6" s="238"/>
      <c r="B6" s="238"/>
      <c r="C6" s="233"/>
      <c r="D6" s="233"/>
      <c r="E6" s="213"/>
      <c r="F6" s="213"/>
      <c r="G6" s="235"/>
      <c r="H6" s="235"/>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J6" s="213"/>
      <c r="AK6" s="213"/>
      <c r="AL6" s="233"/>
      <c r="AM6" s="233"/>
      <c r="AN6" s="233"/>
      <c r="AO6" s="233"/>
      <c r="AP6" s="233"/>
      <c r="AQ6" s="233"/>
      <c r="AR6" s="233"/>
      <c r="BK6" s="233"/>
      <c r="BL6" s="233"/>
      <c r="BM6" s="233"/>
      <c r="BN6" s="213"/>
      <c r="BO6" s="213"/>
      <c r="BP6" s="213"/>
      <c r="BQ6" s="213"/>
      <c r="BR6" s="74"/>
      <c r="BS6" s="74"/>
      <c r="BT6" s="74"/>
      <c r="BU6" s="74"/>
      <c r="BV6" s="74"/>
      <c r="BW6" s="74"/>
      <c r="BX6" s="74"/>
      <c r="BY6" s="74"/>
      <c r="BZ6" s="74"/>
      <c r="CA6" s="74"/>
      <c r="CB6" s="74"/>
      <c r="CC6" s="74"/>
      <c r="CD6" s="74"/>
      <c r="CE6" s="74"/>
      <c r="CF6" s="74"/>
      <c r="CG6" s="74"/>
      <c r="CH6" s="74"/>
      <c r="CI6" s="74"/>
      <c r="CJ6" s="74"/>
      <c r="CK6" s="74"/>
      <c r="CL6" s="74"/>
      <c r="CO6" s="224"/>
    </row>
    <row r="7" spans="1:93" s="66" customFormat="1" ht="18" customHeight="1">
      <c r="A7" s="75" t="s">
        <v>203</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209</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7" customFormat="1" ht="21" customHeight="1">
      <c r="A11" s="214"/>
      <c r="B11" s="214"/>
      <c r="C11" s="214"/>
      <c r="D11" s="214"/>
      <c r="E11" s="215"/>
      <c r="F11" s="215"/>
      <c r="G11" s="216"/>
      <c r="H11" s="216"/>
      <c r="T11" s="218"/>
      <c r="U11" s="218"/>
      <c r="V11" s="218"/>
      <c r="W11" s="218"/>
      <c r="X11" s="219"/>
      <c r="Y11" s="219"/>
      <c r="Z11" s="219"/>
      <c r="AA11" s="219"/>
      <c r="AB11" s="219"/>
      <c r="AC11" s="219"/>
      <c r="AD11" s="219"/>
      <c r="AE11" s="219"/>
      <c r="AF11" s="219"/>
      <c r="AG11" s="219"/>
      <c r="AH11" s="219"/>
      <c r="AI11" s="219"/>
      <c r="AJ11" s="387" t="s">
        <v>34</v>
      </c>
      <c r="AK11" s="387"/>
      <c r="AL11" s="387"/>
      <c r="AM11" s="387"/>
      <c r="AN11" s="387"/>
      <c r="AO11" s="387"/>
      <c r="AP11" s="387"/>
      <c r="AQ11" s="387"/>
      <c r="AR11" s="387"/>
      <c r="AS11" s="219"/>
      <c r="AT11" s="388" t="s">
        <v>35</v>
      </c>
      <c r="AU11" s="388"/>
      <c r="AV11" s="388"/>
      <c r="AW11" s="388"/>
      <c r="AX11" s="388"/>
      <c r="AY11" s="388"/>
      <c r="AZ11" s="388"/>
      <c r="BA11" s="388"/>
      <c r="BB11" s="388"/>
      <c r="BC11" s="388"/>
      <c r="BD11" s="389"/>
      <c r="BE11" s="389"/>
      <c r="BF11" s="389"/>
      <c r="BG11" s="389"/>
      <c r="BH11" s="389"/>
      <c r="BI11" s="390" t="s">
        <v>55</v>
      </c>
      <c r="BJ11" s="390"/>
      <c r="BK11" s="389"/>
      <c r="BL11" s="389"/>
      <c r="BM11" s="389"/>
      <c r="BN11" s="389"/>
      <c r="BO11" s="389"/>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row>
    <row r="12" spans="1:93" s="217" customFormat="1" ht="41.25" customHeight="1">
      <c r="A12" s="221"/>
      <c r="B12" s="221"/>
      <c r="C12" s="221"/>
      <c r="D12" s="221"/>
      <c r="E12" s="215"/>
      <c r="F12" s="215"/>
      <c r="G12" s="216"/>
      <c r="H12" s="216"/>
      <c r="T12" s="222"/>
      <c r="U12" s="222"/>
      <c r="V12" s="222"/>
      <c r="W12" s="222"/>
      <c r="X12" s="219"/>
      <c r="Y12" s="219"/>
      <c r="Z12" s="219"/>
      <c r="AA12" s="219"/>
      <c r="AB12" s="219"/>
      <c r="AC12" s="219"/>
      <c r="AD12" s="219"/>
      <c r="AE12" s="219"/>
      <c r="AF12" s="219"/>
      <c r="AG12" s="219"/>
      <c r="AH12" s="219"/>
      <c r="AI12" s="219"/>
      <c r="AJ12" s="219"/>
      <c r="AK12" s="219"/>
      <c r="AL12" s="219"/>
      <c r="AM12" s="219"/>
      <c r="AN12" s="219"/>
      <c r="AO12" s="219"/>
      <c r="AP12" s="219"/>
      <c r="AQ12" s="219"/>
      <c r="AR12" s="220"/>
      <c r="AT12" s="388" t="s">
        <v>36</v>
      </c>
      <c r="AU12" s="388"/>
      <c r="AV12" s="388"/>
      <c r="AW12" s="388"/>
      <c r="AX12" s="388"/>
      <c r="AY12" s="388"/>
      <c r="AZ12" s="388"/>
      <c r="BA12" s="388"/>
      <c r="BB12" s="388"/>
      <c r="BC12" s="388"/>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223"/>
      <c r="CN12" s="223"/>
      <c r="CO12" s="224"/>
    </row>
    <row r="13" spans="1:93" s="217" customFormat="1" ht="41.25" customHeight="1">
      <c r="A13" s="221"/>
      <c r="B13" s="221"/>
      <c r="C13" s="221"/>
      <c r="D13" s="221"/>
      <c r="E13" s="215"/>
      <c r="F13" s="215"/>
      <c r="G13" s="216"/>
      <c r="H13" s="216"/>
      <c r="T13" s="222"/>
      <c r="U13" s="222"/>
      <c r="V13" s="222"/>
      <c r="W13" s="222"/>
      <c r="X13" s="219"/>
      <c r="Y13" s="219"/>
      <c r="Z13" s="219"/>
      <c r="AA13" s="219"/>
      <c r="AB13" s="219"/>
      <c r="AC13" s="219"/>
      <c r="AD13" s="219"/>
      <c r="AE13" s="219"/>
      <c r="AF13" s="219"/>
      <c r="AG13" s="219"/>
      <c r="AH13" s="219"/>
      <c r="AI13" s="219"/>
      <c r="AJ13" s="219"/>
      <c r="AK13" s="219"/>
      <c r="AL13" s="219"/>
      <c r="AM13" s="219"/>
      <c r="AN13" s="219"/>
      <c r="AO13" s="219"/>
      <c r="AP13" s="219"/>
      <c r="AQ13" s="219"/>
      <c r="AR13" s="220"/>
      <c r="AT13" s="388"/>
      <c r="AU13" s="388"/>
      <c r="AV13" s="388"/>
      <c r="AW13" s="388"/>
      <c r="AX13" s="388"/>
      <c r="AY13" s="388"/>
      <c r="AZ13" s="388"/>
      <c r="BA13" s="388"/>
      <c r="BB13" s="388"/>
      <c r="BC13" s="388"/>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223"/>
      <c r="CN13" s="223"/>
      <c r="CO13" s="224"/>
    </row>
    <row r="14" spans="1:93" s="217" customFormat="1" ht="15" customHeight="1">
      <c r="A14" s="221"/>
      <c r="B14" s="221"/>
      <c r="C14" s="221"/>
      <c r="D14" s="221"/>
      <c r="E14" s="215"/>
      <c r="F14" s="215"/>
      <c r="G14" s="216"/>
      <c r="H14" s="216"/>
      <c r="T14" s="222"/>
      <c r="U14" s="222"/>
      <c r="V14" s="222"/>
      <c r="W14" s="222"/>
      <c r="X14" s="219"/>
      <c r="Y14" s="219"/>
      <c r="Z14" s="219"/>
      <c r="AA14" s="219"/>
      <c r="AB14" s="219"/>
      <c r="AC14" s="219"/>
      <c r="AD14" s="219"/>
      <c r="AE14" s="219"/>
      <c r="AF14" s="219"/>
      <c r="AG14" s="219"/>
      <c r="AH14" s="219"/>
      <c r="AI14" s="219"/>
      <c r="AJ14" s="219"/>
      <c r="AK14" s="219"/>
      <c r="AL14" s="219"/>
      <c r="AM14" s="219"/>
      <c r="AN14" s="219"/>
      <c r="AO14" s="219"/>
      <c r="AP14" s="219"/>
      <c r="AQ14" s="219"/>
      <c r="AR14" s="220"/>
      <c r="AT14" s="574" t="s">
        <v>124</v>
      </c>
      <c r="AU14" s="574"/>
      <c r="AV14" s="574"/>
      <c r="AW14" s="574"/>
      <c r="AX14" s="574"/>
      <c r="AY14" s="574"/>
      <c r="AZ14" s="574"/>
      <c r="BA14" s="574"/>
      <c r="BB14" s="574"/>
      <c r="BC14" s="574"/>
      <c r="BD14" s="537"/>
      <c r="BE14" s="537"/>
      <c r="BF14" s="537"/>
      <c r="BG14" s="537"/>
      <c r="BH14" s="537"/>
      <c r="BI14" s="537"/>
      <c r="BJ14" s="537"/>
      <c r="BK14" s="537"/>
      <c r="BL14" s="537"/>
      <c r="BM14" s="537"/>
      <c r="BN14" s="537"/>
      <c r="BO14" s="537"/>
      <c r="BP14" s="537"/>
      <c r="BQ14" s="537"/>
      <c r="BR14" s="537"/>
      <c r="BS14" s="537"/>
      <c r="BT14" s="537"/>
      <c r="BU14" s="537"/>
      <c r="BV14" s="537"/>
      <c r="BW14" s="537"/>
      <c r="BX14" s="537"/>
      <c r="BY14" s="537"/>
      <c r="BZ14" s="537"/>
      <c r="CA14" s="537"/>
      <c r="CB14" s="537"/>
      <c r="CC14" s="537"/>
      <c r="CD14" s="537"/>
      <c r="CE14" s="537"/>
      <c r="CF14" s="537"/>
      <c r="CG14" s="537"/>
      <c r="CH14" s="537"/>
      <c r="CI14" s="537"/>
      <c r="CJ14" s="537"/>
      <c r="CK14" s="218"/>
      <c r="CL14" s="218"/>
      <c r="CM14" s="218"/>
      <c r="CN14" s="218"/>
    </row>
    <row r="15" spans="1:93" s="217" customFormat="1" ht="26.25" customHeight="1">
      <c r="A15" s="221"/>
      <c r="B15" s="221"/>
      <c r="C15" s="221"/>
      <c r="D15" s="221"/>
      <c r="E15" s="215"/>
      <c r="F15" s="215"/>
      <c r="G15" s="216"/>
      <c r="H15" s="216"/>
      <c r="T15" s="222"/>
      <c r="U15" s="222"/>
      <c r="V15" s="222"/>
      <c r="W15" s="222"/>
      <c r="X15" s="219"/>
      <c r="Y15" s="219"/>
      <c r="Z15" s="219"/>
      <c r="AA15" s="219"/>
      <c r="AB15" s="219"/>
      <c r="AC15" s="219"/>
      <c r="AD15" s="219"/>
      <c r="AE15" s="219"/>
      <c r="AF15" s="219"/>
      <c r="AG15" s="219"/>
      <c r="AH15" s="219"/>
      <c r="AI15" s="219"/>
      <c r="AJ15" s="219"/>
      <c r="AK15" s="219"/>
      <c r="AL15" s="219"/>
      <c r="AM15" s="219"/>
      <c r="AN15" s="219"/>
      <c r="AO15" s="219"/>
      <c r="AP15" s="219"/>
      <c r="AQ15" s="219"/>
      <c r="AR15" s="220"/>
      <c r="AT15" s="388" t="s">
        <v>219</v>
      </c>
      <c r="AU15" s="388"/>
      <c r="AV15" s="388"/>
      <c r="AW15" s="388"/>
      <c r="AX15" s="388"/>
      <c r="AY15" s="388"/>
      <c r="AZ15" s="388"/>
      <c r="BA15" s="388"/>
      <c r="BB15" s="388"/>
      <c r="BC15" s="388"/>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c r="CG15" s="572"/>
      <c r="CH15" s="572"/>
      <c r="CI15" s="572"/>
      <c r="CJ15" s="572"/>
      <c r="CK15" s="397"/>
      <c r="CL15" s="397"/>
      <c r="CM15" s="397"/>
      <c r="CN15" s="397"/>
      <c r="CO15" s="224"/>
    </row>
    <row r="16" spans="1:93" s="217" customFormat="1" ht="26.25" customHeight="1">
      <c r="A16" s="221"/>
      <c r="B16" s="221"/>
      <c r="C16" s="221"/>
      <c r="D16" s="221"/>
      <c r="E16" s="215"/>
      <c r="F16" s="215"/>
      <c r="G16" s="216"/>
      <c r="H16" s="216"/>
      <c r="T16" s="222"/>
      <c r="U16" s="222"/>
      <c r="V16" s="222"/>
      <c r="W16" s="222"/>
      <c r="X16" s="219"/>
      <c r="Y16" s="219"/>
      <c r="Z16" s="219"/>
      <c r="AA16" s="219"/>
      <c r="AB16" s="219"/>
      <c r="AC16" s="219"/>
      <c r="AD16" s="219"/>
      <c r="AE16" s="219"/>
      <c r="AF16" s="219"/>
      <c r="AG16" s="219"/>
      <c r="AH16" s="219"/>
      <c r="AI16" s="219"/>
      <c r="AJ16" s="219"/>
      <c r="AK16" s="219"/>
      <c r="AL16" s="219"/>
      <c r="AM16" s="219"/>
      <c r="AN16" s="219"/>
      <c r="AO16" s="219"/>
      <c r="AP16" s="219"/>
      <c r="AQ16" s="219"/>
      <c r="AR16" s="220"/>
      <c r="AT16" s="388" t="s">
        <v>37</v>
      </c>
      <c r="AU16" s="388"/>
      <c r="AV16" s="388"/>
      <c r="AW16" s="388"/>
      <c r="AX16" s="388"/>
      <c r="AY16" s="388"/>
      <c r="AZ16" s="388"/>
      <c r="BA16" s="388"/>
      <c r="BB16" s="388"/>
      <c r="BC16" s="388"/>
      <c r="BD16" s="575"/>
      <c r="BE16" s="575"/>
      <c r="BF16" s="575"/>
      <c r="BG16" s="575"/>
      <c r="BH16" s="396"/>
      <c r="BI16" s="396"/>
      <c r="BJ16" s="396"/>
      <c r="BK16" s="396"/>
      <c r="BL16" s="395" t="s">
        <v>9</v>
      </c>
      <c r="BM16" s="395"/>
      <c r="BN16" s="395"/>
      <c r="BO16" s="396"/>
      <c r="BP16" s="396"/>
      <c r="BQ16" s="396"/>
      <c r="BR16" s="396"/>
      <c r="BS16" s="395" t="s">
        <v>8</v>
      </c>
      <c r="BT16" s="395"/>
      <c r="BU16" s="395"/>
      <c r="BV16" s="396"/>
      <c r="BW16" s="396"/>
      <c r="BX16" s="396"/>
      <c r="BY16" s="396"/>
      <c r="BZ16" s="395" t="s">
        <v>7</v>
      </c>
      <c r="CA16" s="395"/>
      <c r="CB16" s="395"/>
      <c r="CK16" s="397"/>
      <c r="CL16" s="397"/>
      <c r="CM16" s="397"/>
      <c r="CN16" s="397"/>
      <c r="CO16" s="225"/>
    </row>
    <row r="17" spans="1:115" s="217" customFormat="1" ht="15" customHeight="1">
      <c r="A17" s="214"/>
      <c r="B17" s="214"/>
      <c r="C17" s="214"/>
      <c r="D17" s="214"/>
      <c r="E17" s="214"/>
      <c r="F17" s="214"/>
      <c r="G17" s="214"/>
      <c r="H17" s="214"/>
      <c r="I17" s="214"/>
      <c r="J17" s="214"/>
      <c r="T17" s="214"/>
      <c r="AD17" s="214"/>
      <c r="AE17" s="214"/>
      <c r="AF17" s="214"/>
      <c r="AG17" s="214"/>
      <c r="AH17" s="214"/>
      <c r="AI17" s="214"/>
      <c r="AJ17" s="214"/>
      <c r="AK17" s="214"/>
      <c r="AL17" s="214"/>
      <c r="AM17" s="214"/>
      <c r="AN17" s="214"/>
      <c r="AO17" s="214"/>
      <c r="AP17" s="214"/>
      <c r="AQ17" s="214"/>
      <c r="AR17" s="214"/>
      <c r="BH17" s="573" t="str">
        <f>IF(OR(BH16="",BO16="",BV16="",ISERROR(DATE(BH16,BO16,BV16))),"","（"&amp;TEXT(DATE(BH16,BO16,BV16),"ggge 年 m 月 d 日")&amp;"）")</f>
        <v/>
      </c>
      <c r="BI17" s="573"/>
      <c r="BJ17" s="573"/>
      <c r="BK17" s="573"/>
      <c r="BL17" s="573"/>
      <c r="BM17" s="573"/>
      <c r="BN17" s="573"/>
      <c r="BO17" s="573"/>
      <c r="BP17" s="573"/>
      <c r="BQ17" s="573"/>
      <c r="BR17" s="573"/>
      <c r="BS17" s="573"/>
      <c r="BT17" s="573"/>
      <c r="BU17" s="573"/>
      <c r="BV17" s="573"/>
      <c r="BW17" s="573"/>
      <c r="BX17" s="573"/>
      <c r="BY17" s="573"/>
      <c r="BZ17" s="573"/>
      <c r="CA17" s="573"/>
      <c r="CB17" s="573"/>
      <c r="CC17" s="311"/>
      <c r="CD17" s="311"/>
      <c r="CE17" s="311"/>
      <c r="CF17" s="311"/>
      <c r="CG17" s="311"/>
      <c r="CH17" s="311"/>
      <c r="CI17" s="311"/>
      <c r="CJ17" s="311"/>
    </row>
    <row r="18" spans="1:115" s="217" customFormat="1" ht="15" customHeight="1">
      <c r="A18" s="214"/>
      <c r="B18" s="214"/>
      <c r="C18" s="214"/>
      <c r="D18" s="214"/>
      <c r="E18" s="214"/>
      <c r="F18" s="214"/>
      <c r="G18" s="214"/>
      <c r="H18" s="214"/>
      <c r="I18" s="214"/>
      <c r="J18" s="214"/>
      <c r="T18" s="214"/>
      <c r="AD18" s="214"/>
      <c r="AE18" s="214"/>
      <c r="AF18" s="214"/>
      <c r="AG18" s="214"/>
      <c r="AH18" s="214"/>
      <c r="AI18" s="214"/>
      <c r="AJ18" s="214"/>
      <c r="AK18" s="214"/>
      <c r="AL18" s="214"/>
      <c r="AM18" s="214"/>
      <c r="AN18" s="214"/>
      <c r="AO18" s="214"/>
      <c r="AP18" s="214"/>
      <c r="AQ18" s="214"/>
      <c r="AR18" s="214"/>
      <c r="DK18" s="313"/>
    </row>
    <row r="19" spans="1:115" s="217" customFormat="1" ht="15" customHeight="1">
      <c r="A19" s="214"/>
      <c r="B19" s="214"/>
      <c r="C19" s="214"/>
      <c r="D19" s="214"/>
      <c r="E19" s="214"/>
      <c r="F19" s="214"/>
      <c r="G19" s="214"/>
      <c r="H19" s="214"/>
      <c r="I19" s="214"/>
      <c r="J19" s="214"/>
      <c r="T19" s="214"/>
      <c r="AD19" s="214"/>
      <c r="AE19" s="214"/>
      <c r="AF19" s="214"/>
      <c r="AG19" s="214"/>
      <c r="AH19" s="214"/>
      <c r="AI19" s="214"/>
      <c r="AJ19" s="214"/>
      <c r="AK19" s="214"/>
      <c r="AL19" s="214"/>
      <c r="AM19" s="214"/>
      <c r="AN19" s="214"/>
      <c r="AO19" s="214"/>
      <c r="AP19" s="214"/>
      <c r="AQ19" s="214"/>
      <c r="AR19" s="214"/>
    </row>
    <row r="20" spans="1:115" s="217" customFormat="1" ht="12" customHeight="1">
      <c r="A20" s="221"/>
      <c r="B20" s="221"/>
      <c r="C20" s="221"/>
      <c r="D20" s="221"/>
      <c r="E20" s="215"/>
      <c r="F20" s="215"/>
      <c r="G20" s="216"/>
      <c r="H20" s="216"/>
      <c r="T20" s="222"/>
      <c r="U20" s="222"/>
      <c r="V20" s="222"/>
      <c r="W20" s="222"/>
      <c r="X20" s="219"/>
      <c r="Y20" s="219"/>
      <c r="Z20" s="219"/>
      <c r="AA20" s="219"/>
      <c r="AB20" s="219"/>
      <c r="AC20" s="219"/>
      <c r="AD20" s="219"/>
      <c r="AE20" s="219"/>
      <c r="AF20" s="219"/>
      <c r="AG20" s="219"/>
      <c r="AH20" s="219"/>
      <c r="AI20" s="219"/>
      <c r="AJ20" s="219"/>
      <c r="AK20" s="219"/>
      <c r="AL20" s="219"/>
      <c r="AM20" s="219"/>
      <c r="AN20" s="219"/>
      <c r="AO20" s="219"/>
      <c r="AP20" s="219"/>
      <c r="AQ20" s="219"/>
      <c r="AR20" s="220"/>
      <c r="AT20" s="226"/>
      <c r="AU20" s="226"/>
      <c r="AV20" s="226"/>
      <c r="AW20" s="226"/>
      <c r="AX20" s="226"/>
      <c r="AY20" s="226"/>
      <c r="AZ20" s="226"/>
      <c r="BA20" s="226"/>
      <c r="BB20" s="226"/>
      <c r="BC20" s="226"/>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row>
    <row r="21" spans="1:115" s="217" customFormat="1" ht="21" customHeight="1">
      <c r="A21" s="221"/>
      <c r="B21" s="221"/>
      <c r="C21" s="221"/>
      <c r="D21" s="221"/>
      <c r="E21" s="215"/>
      <c r="F21" s="215"/>
      <c r="G21" s="216"/>
      <c r="H21" s="216"/>
      <c r="T21" s="218"/>
      <c r="U21" s="218"/>
      <c r="V21" s="218"/>
      <c r="W21" s="218"/>
      <c r="X21" s="219"/>
      <c r="Y21" s="219"/>
      <c r="Z21" s="219"/>
      <c r="AA21" s="219"/>
      <c r="AB21" s="219"/>
      <c r="AC21" s="219"/>
      <c r="AD21" s="219"/>
      <c r="AE21" s="219"/>
      <c r="AF21" s="219"/>
      <c r="AG21" s="219"/>
      <c r="AH21" s="219"/>
      <c r="AI21" s="219"/>
      <c r="AJ21" s="387" t="s">
        <v>39</v>
      </c>
      <c r="AK21" s="387"/>
      <c r="AL21" s="387"/>
      <c r="AM21" s="387"/>
      <c r="AN21" s="387"/>
      <c r="AO21" s="387"/>
      <c r="AP21" s="387"/>
      <c r="AQ21" s="387"/>
      <c r="AR21" s="387"/>
      <c r="AS21" s="219"/>
      <c r="AT21" s="388" t="s">
        <v>35</v>
      </c>
      <c r="AU21" s="388"/>
      <c r="AV21" s="388"/>
      <c r="AW21" s="388"/>
      <c r="AX21" s="388"/>
      <c r="AY21" s="388"/>
      <c r="AZ21" s="388"/>
      <c r="BA21" s="388"/>
      <c r="BB21" s="388"/>
      <c r="BC21" s="388"/>
      <c r="BD21" s="389"/>
      <c r="BE21" s="389"/>
      <c r="BF21" s="389"/>
      <c r="BG21" s="389"/>
      <c r="BH21" s="389"/>
      <c r="BI21" s="390" t="s">
        <v>55</v>
      </c>
      <c r="BJ21" s="390"/>
      <c r="BK21" s="389"/>
      <c r="BL21" s="389"/>
      <c r="BM21" s="389"/>
      <c r="BN21" s="389"/>
      <c r="BO21" s="389"/>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O21" s="224"/>
    </row>
    <row r="22" spans="1:115" s="217" customFormat="1" ht="41.25" customHeight="1">
      <c r="A22" s="214"/>
      <c r="B22" s="214"/>
      <c r="C22" s="214"/>
      <c r="D22" s="214"/>
      <c r="G22" s="216"/>
      <c r="H22" s="216"/>
      <c r="T22" s="221"/>
      <c r="U22" s="221"/>
      <c r="V22" s="221"/>
      <c r="W22" s="214"/>
      <c r="X22" s="219"/>
      <c r="Y22" s="219"/>
      <c r="Z22" s="219"/>
      <c r="AA22" s="219"/>
      <c r="AB22" s="219"/>
      <c r="AC22" s="219"/>
      <c r="AD22" s="219"/>
      <c r="AE22" s="219"/>
      <c r="AF22" s="219"/>
      <c r="AG22" s="219"/>
      <c r="AH22" s="219"/>
      <c r="AI22" s="219"/>
      <c r="AJ22" s="219"/>
      <c r="AK22" s="219"/>
      <c r="AL22" s="219"/>
      <c r="AM22" s="219"/>
      <c r="AN22" s="219"/>
      <c r="AO22" s="219"/>
      <c r="AP22" s="219"/>
      <c r="AQ22" s="219"/>
      <c r="AR22" s="220"/>
      <c r="AT22" s="502" t="s">
        <v>36</v>
      </c>
      <c r="AU22" s="502"/>
      <c r="AV22" s="502"/>
      <c r="AW22" s="502"/>
      <c r="AX22" s="502"/>
      <c r="AY22" s="502"/>
      <c r="AZ22" s="502"/>
      <c r="BA22" s="502"/>
      <c r="BB22" s="502"/>
      <c r="BC22" s="502"/>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0"/>
      <c r="CF22" s="500"/>
      <c r="CG22" s="500"/>
      <c r="CH22" s="500"/>
      <c r="CI22" s="500"/>
      <c r="CJ22" s="500"/>
      <c r="CK22" s="500"/>
      <c r="CL22" s="500"/>
    </row>
    <row r="23" spans="1:115" s="217" customFormat="1" ht="27.75" customHeight="1">
      <c r="A23" s="221"/>
      <c r="B23" s="221"/>
      <c r="C23" s="221"/>
      <c r="D23" s="221"/>
      <c r="E23" s="215"/>
      <c r="F23" s="215"/>
      <c r="G23" s="298"/>
      <c r="H23" s="298"/>
      <c r="T23" s="222"/>
      <c r="U23" s="222"/>
      <c r="V23" s="222"/>
      <c r="W23" s="222"/>
      <c r="X23" s="219"/>
      <c r="Y23" s="219"/>
      <c r="Z23" s="219"/>
      <c r="AA23" s="219"/>
      <c r="AB23" s="219"/>
      <c r="AC23" s="219"/>
      <c r="AD23" s="219"/>
      <c r="AE23" s="219"/>
      <c r="AF23" s="219"/>
      <c r="AG23" s="219"/>
      <c r="AH23" s="219"/>
      <c r="AI23" s="219"/>
      <c r="AJ23" s="219"/>
      <c r="AK23" s="219"/>
      <c r="AL23" s="219"/>
      <c r="AM23" s="219"/>
      <c r="AN23" s="219"/>
      <c r="AO23" s="219"/>
      <c r="AP23" s="219"/>
      <c r="AQ23" s="219"/>
      <c r="AR23" s="297"/>
      <c r="AT23" s="502"/>
      <c r="AU23" s="502"/>
      <c r="AV23" s="502"/>
      <c r="AW23" s="502"/>
      <c r="AX23" s="502"/>
      <c r="AY23" s="502"/>
      <c r="AZ23" s="502"/>
      <c r="BA23" s="502"/>
      <c r="BB23" s="502"/>
      <c r="BC23" s="502"/>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1"/>
      <c r="CB23" s="501"/>
      <c r="CC23" s="501"/>
      <c r="CD23" s="501"/>
      <c r="CE23" s="501"/>
      <c r="CF23" s="501"/>
      <c r="CG23" s="501"/>
      <c r="CH23" s="501"/>
      <c r="CI23" s="501"/>
      <c r="CJ23" s="501"/>
      <c r="CK23" s="501"/>
      <c r="CL23" s="501"/>
      <c r="CM23" s="223"/>
      <c r="CN23" s="223"/>
      <c r="CO23" s="224"/>
    </row>
    <row r="24" spans="1:115" s="217" customFormat="1" ht="26.25" customHeight="1">
      <c r="A24" s="221"/>
      <c r="B24" s="221"/>
      <c r="C24" s="221"/>
      <c r="D24" s="221"/>
      <c r="G24" s="216"/>
      <c r="H24" s="216"/>
      <c r="T24" s="221"/>
      <c r="U24" s="221"/>
      <c r="V24" s="221"/>
      <c r="W24" s="214"/>
      <c r="X24" s="219"/>
      <c r="Y24" s="219"/>
      <c r="Z24" s="219"/>
      <c r="AA24" s="219"/>
      <c r="AB24" s="219"/>
      <c r="AC24" s="219"/>
      <c r="AD24" s="219"/>
      <c r="AE24" s="219"/>
      <c r="AF24" s="219"/>
      <c r="AG24" s="219"/>
      <c r="AH24" s="219"/>
      <c r="AI24" s="219"/>
      <c r="AJ24" s="219"/>
      <c r="AK24" s="219"/>
      <c r="AL24" s="219"/>
      <c r="AM24" s="219"/>
      <c r="AN24" s="219"/>
      <c r="AO24" s="219"/>
      <c r="AP24" s="219"/>
      <c r="AQ24" s="219"/>
      <c r="AR24" s="220"/>
      <c r="AT24" s="388" t="s">
        <v>38</v>
      </c>
      <c r="AU24" s="388"/>
      <c r="AV24" s="388"/>
      <c r="AW24" s="388"/>
      <c r="AX24" s="388"/>
      <c r="AY24" s="388"/>
      <c r="AZ24" s="388"/>
      <c r="BA24" s="388"/>
      <c r="BB24" s="388"/>
      <c r="BC24" s="388"/>
      <c r="BD24" s="499"/>
      <c r="BE24" s="499"/>
      <c r="BF24" s="499"/>
      <c r="BG24" s="499"/>
      <c r="BH24" s="499"/>
      <c r="BI24" s="499"/>
      <c r="BJ24" s="499"/>
      <c r="BK24" s="499"/>
      <c r="BL24" s="499"/>
      <c r="BM24" s="499"/>
      <c r="BN24" s="499"/>
      <c r="BO24" s="499"/>
      <c r="BP24" s="499"/>
      <c r="BQ24" s="499"/>
      <c r="BR24" s="499"/>
      <c r="BS24" s="499"/>
      <c r="BT24" s="499"/>
      <c r="BU24" s="499"/>
      <c r="BV24" s="499"/>
      <c r="BW24" s="499"/>
      <c r="BX24" s="499"/>
      <c r="BY24" s="499"/>
      <c r="BZ24" s="499"/>
      <c r="CA24" s="499"/>
      <c r="CB24" s="499"/>
      <c r="CC24" s="499"/>
      <c r="CD24" s="499"/>
      <c r="CE24" s="499"/>
      <c r="CF24" s="499"/>
      <c r="CG24" s="499"/>
      <c r="CH24" s="499"/>
      <c r="CI24" s="499"/>
      <c r="CJ24" s="499"/>
      <c r="CK24" s="499"/>
      <c r="CL24" s="499"/>
    </row>
    <row r="25" spans="1:115" s="217" customFormat="1" ht="41.25" customHeight="1">
      <c r="A25" s="221"/>
      <c r="B25" s="221"/>
      <c r="C25" s="221"/>
      <c r="D25" s="221"/>
      <c r="G25" s="216"/>
      <c r="H25" s="216"/>
      <c r="T25" s="221"/>
      <c r="U25" s="221"/>
      <c r="V25" s="221"/>
      <c r="W25" s="214"/>
      <c r="X25" s="219"/>
      <c r="Y25" s="219"/>
      <c r="Z25" s="219"/>
      <c r="AA25" s="219"/>
      <c r="AB25" s="219"/>
      <c r="AC25" s="219"/>
      <c r="AD25" s="219"/>
      <c r="AE25" s="219"/>
      <c r="AF25" s="219"/>
      <c r="AG25" s="219"/>
      <c r="AH25" s="219"/>
      <c r="AI25" s="219"/>
      <c r="AJ25" s="219"/>
      <c r="AK25" s="219"/>
      <c r="AL25" s="219"/>
      <c r="AM25" s="219"/>
      <c r="AN25" s="219"/>
      <c r="AO25" s="219"/>
      <c r="AP25" s="219"/>
      <c r="AQ25" s="219"/>
      <c r="AR25" s="220"/>
      <c r="AT25" s="387" t="s">
        <v>163</v>
      </c>
      <c r="AU25" s="388"/>
      <c r="AV25" s="388"/>
      <c r="AW25" s="388"/>
      <c r="AX25" s="388"/>
      <c r="AY25" s="388"/>
      <c r="AZ25" s="388"/>
      <c r="BA25" s="388"/>
      <c r="BB25" s="388"/>
      <c r="BC25" s="388"/>
      <c r="BD25" s="572"/>
      <c r="BE25" s="572"/>
      <c r="BF25" s="572"/>
      <c r="BG25" s="572"/>
      <c r="BH25" s="572"/>
      <c r="BI25" s="572"/>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397"/>
      <c r="CL25" s="397"/>
      <c r="CM25" s="397"/>
      <c r="CN25" s="397"/>
      <c r="CO25" s="224"/>
    </row>
    <row r="26" spans="1:115" s="229" customFormat="1" ht="15" customHeight="1">
      <c r="A26" s="228"/>
      <c r="B26" s="228"/>
      <c r="C26" s="228"/>
      <c r="D26" s="228"/>
      <c r="G26" s="230"/>
      <c r="H26" s="230"/>
      <c r="T26" s="228"/>
      <c r="U26" s="228"/>
      <c r="V26" s="228"/>
      <c r="W26" s="231"/>
      <c r="X26" s="232"/>
      <c r="Y26" s="232"/>
      <c r="Z26" s="232"/>
      <c r="AA26" s="232"/>
      <c r="AB26" s="232"/>
      <c r="AC26" s="232"/>
      <c r="AD26" s="232"/>
      <c r="AE26" s="232"/>
      <c r="AF26" s="232"/>
      <c r="AG26" s="232"/>
      <c r="AH26" s="232"/>
      <c r="AI26" s="232"/>
      <c r="AJ26" s="232"/>
      <c r="AK26" s="232"/>
      <c r="AL26" s="232"/>
      <c r="AM26" s="232"/>
      <c r="AN26" s="232"/>
      <c r="AO26" s="232"/>
      <c r="AP26" s="232"/>
      <c r="AQ26" s="232"/>
      <c r="AR26" s="233"/>
      <c r="AT26" s="87"/>
      <c r="AU26" s="87"/>
      <c r="AV26" s="87"/>
      <c r="AW26" s="87"/>
      <c r="AX26" s="87"/>
      <c r="AY26" s="87"/>
      <c r="AZ26" s="87"/>
      <c r="BA26" s="87"/>
      <c r="BB26" s="87"/>
      <c r="BC26" s="87"/>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213"/>
      <c r="CN26" s="213"/>
    </row>
    <row r="27" spans="1:115" s="229" customFormat="1" ht="38.25" customHeight="1">
      <c r="X27" s="232"/>
      <c r="Y27" s="232"/>
      <c r="Z27" s="232"/>
      <c r="AA27" s="232"/>
      <c r="AB27" s="232"/>
      <c r="AN27" s="232"/>
      <c r="AO27" s="232"/>
      <c r="AP27" s="232"/>
      <c r="AQ27" s="232"/>
      <c r="AR27" s="233"/>
    </row>
    <row r="28" spans="1:115" s="229" customFormat="1" ht="24.75" customHeight="1">
      <c r="A28" s="393"/>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3"/>
      <c r="CD28" s="393"/>
      <c r="CE28" s="393"/>
      <c r="CF28" s="393"/>
      <c r="CG28" s="393"/>
      <c r="CH28" s="393"/>
      <c r="CI28" s="393"/>
      <c r="CJ28" s="393"/>
      <c r="CK28" s="393"/>
      <c r="CL28" s="393"/>
      <c r="CM28" s="393"/>
      <c r="CN28" s="393"/>
    </row>
    <row r="29" spans="1:115" s="229" customFormat="1" ht="24.75" customHeight="1">
      <c r="A29" s="394" t="s">
        <v>78</v>
      </c>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c r="CA29" s="394"/>
      <c r="CB29" s="394"/>
      <c r="CC29" s="394"/>
      <c r="CD29" s="394"/>
      <c r="CE29" s="394"/>
      <c r="CF29" s="394"/>
      <c r="CG29" s="394"/>
      <c r="CH29" s="394"/>
      <c r="CI29" s="394"/>
      <c r="CJ29" s="394"/>
      <c r="CK29" s="394"/>
      <c r="CL29" s="394"/>
      <c r="CM29" s="394"/>
      <c r="CN29" s="394"/>
    </row>
    <row r="30" spans="1:115" s="229" customFormat="1" ht="24.75" customHeight="1">
      <c r="A30" s="394" t="s">
        <v>187</v>
      </c>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row>
    <row r="31" spans="1:115" s="229" customFormat="1" ht="24.75" customHeight="1">
      <c r="A31" s="393" t="s">
        <v>255</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393"/>
    </row>
    <row r="32" spans="1:115" s="229" customFormat="1" ht="36" customHeight="1">
      <c r="A32" s="234"/>
      <c r="B32" s="234"/>
      <c r="C32" s="234"/>
      <c r="F32" s="74"/>
      <c r="G32" s="230"/>
      <c r="H32" s="230"/>
      <c r="I32" s="74"/>
      <c r="J32" s="74"/>
    </row>
    <row r="33" spans="1:92" s="229" customFormat="1" ht="29.25" customHeight="1">
      <c r="A33" s="538" t="s">
        <v>253</v>
      </c>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c r="BV33" s="538"/>
      <c r="BW33" s="538"/>
      <c r="BX33" s="538"/>
      <c r="BY33" s="538"/>
      <c r="BZ33" s="538"/>
      <c r="CA33" s="538"/>
      <c r="CB33" s="538"/>
      <c r="CC33" s="538"/>
      <c r="CD33" s="538"/>
      <c r="CE33" s="538"/>
      <c r="CF33" s="538"/>
      <c r="CG33" s="538"/>
      <c r="CH33" s="538"/>
      <c r="CI33" s="538"/>
      <c r="CJ33" s="538"/>
      <c r="CK33" s="538"/>
      <c r="CL33" s="538"/>
      <c r="CM33" s="538"/>
      <c r="CN33" s="538"/>
    </row>
    <row r="34" spans="1:92" s="229" customFormat="1" ht="29.25" customHeight="1">
      <c r="A34" s="538"/>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c r="BJ34" s="538"/>
      <c r="BK34" s="538"/>
      <c r="BL34" s="538"/>
      <c r="BM34" s="538"/>
      <c r="BN34" s="538"/>
      <c r="BO34" s="538"/>
      <c r="BP34" s="538"/>
      <c r="BQ34" s="538"/>
      <c r="BR34" s="538"/>
      <c r="BS34" s="538"/>
      <c r="BT34" s="538"/>
      <c r="BU34" s="538"/>
      <c r="BV34" s="538"/>
      <c r="BW34" s="538"/>
      <c r="BX34" s="538"/>
      <c r="BY34" s="538"/>
      <c r="BZ34" s="538"/>
      <c r="CA34" s="538"/>
      <c r="CB34" s="538"/>
      <c r="CC34" s="538"/>
      <c r="CD34" s="538"/>
      <c r="CE34" s="538"/>
      <c r="CF34" s="538"/>
      <c r="CG34" s="538"/>
      <c r="CH34" s="538"/>
      <c r="CI34" s="538"/>
      <c r="CJ34" s="538"/>
      <c r="CK34" s="538"/>
      <c r="CL34" s="538"/>
      <c r="CM34" s="538"/>
      <c r="CN34" s="538"/>
    </row>
    <row r="35" spans="1:92" s="217" customFormat="1" ht="29.25" customHeight="1">
      <c r="A35" s="538"/>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8"/>
      <c r="CH35" s="538"/>
      <c r="CI35" s="538"/>
      <c r="CJ35" s="538"/>
      <c r="CK35" s="538"/>
      <c r="CL35" s="538"/>
      <c r="CM35" s="538"/>
      <c r="CN35" s="538"/>
    </row>
    <row r="36" spans="1:92" s="217" customFormat="1" ht="29.25" customHeight="1">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8"/>
      <c r="BN36" s="538"/>
      <c r="BO36" s="538"/>
      <c r="BP36" s="538"/>
      <c r="BQ36" s="538"/>
      <c r="BR36" s="538"/>
      <c r="BS36" s="538"/>
      <c r="BT36" s="538"/>
      <c r="BU36" s="538"/>
      <c r="BV36" s="538"/>
      <c r="BW36" s="538"/>
      <c r="BX36" s="538"/>
      <c r="BY36" s="538"/>
      <c r="BZ36" s="538"/>
      <c r="CA36" s="538"/>
      <c r="CB36" s="538"/>
      <c r="CC36" s="538"/>
      <c r="CD36" s="538"/>
      <c r="CE36" s="538"/>
      <c r="CF36" s="538"/>
      <c r="CG36" s="538"/>
      <c r="CH36" s="538"/>
      <c r="CI36" s="538"/>
      <c r="CJ36" s="538"/>
      <c r="CK36" s="538"/>
      <c r="CL36" s="538"/>
      <c r="CM36" s="538"/>
      <c r="CN36" s="538"/>
    </row>
    <row r="37" spans="1:92" s="217" customFormat="1" ht="29.25" customHeight="1">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c r="CL37" s="538"/>
      <c r="CM37" s="538"/>
      <c r="CN37" s="538"/>
    </row>
    <row r="38" spans="1:92" s="217" customFormat="1" ht="29.25" customHeight="1">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c r="BL38" s="538"/>
      <c r="BM38" s="538"/>
      <c r="BN38" s="538"/>
      <c r="BO38" s="538"/>
      <c r="BP38" s="538"/>
      <c r="BQ38" s="538"/>
      <c r="BR38" s="538"/>
      <c r="BS38" s="538"/>
      <c r="BT38" s="538"/>
      <c r="BU38" s="538"/>
      <c r="BV38" s="538"/>
      <c r="BW38" s="538"/>
      <c r="BX38" s="538"/>
      <c r="BY38" s="538"/>
      <c r="BZ38" s="538"/>
      <c r="CA38" s="538"/>
      <c r="CB38" s="538"/>
      <c r="CC38" s="538"/>
      <c r="CD38" s="538"/>
      <c r="CE38" s="538"/>
      <c r="CF38" s="538"/>
      <c r="CG38" s="538"/>
      <c r="CH38" s="538"/>
      <c r="CI38" s="538"/>
      <c r="CJ38" s="538"/>
      <c r="CK38" s="538"/>
      <c r="CL38" s="538"/>
      <c r="CM38" s="538"/>
      <c r="CN38" s="538"/>
    </row>
    <row r="39" spans="1:92" s="217" customFormat="1" ht="29.25" customHeight="1">
      <c r="A39" s="538"/>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8"/>
      <c r="BN39" s="538"/>
      <c r="BO39" s="538"/>
      <c r="BP39" s="538"/>
      <c r="BQ39" s="538"/>
      <c r="BR39" s="538"/>
      <c r="BS39" s="538"/>
      <c r="BT39" s="538"/>
      <c r="BU39" s="538"/>
      <c r="BV39" s="538"/>
      <c r="BW39" s="538"/>
      <c r="BX39" s="538"/>
      <c r="BY39" s="538"/>
      <c r="BZ39" s="538"/>
      <c r="CA39" s="538"/>
      <c r="CB39" s="538"/>
      <c r="CC39" s="538"/>
      <c r="CD39" s="538"/>
      <c r="CE39" s="538"/>
      <c r="CF39" s="538"/>
      <c r="CG39" s="538"/>
      <c r="CH39" s="538"/>
      <c r="CI39" s="538"/>
      <c r="CJ39" s="538"/>
      <c r="CK39" s="538"/>
      <c r="CL39" s="538"/>
      <c r="CM39" s="538"/>
      <c r="CN39" s="538"/>
    </row>
    <row r="40" spans="1:92" s="88" customFormat="1" ht="27.75" customHeight="1">
      <c r="A40" s="123"/>
      <c r="B40" s="123"/>
      <c r="C40" s="123"/>
      <c r="D40" s="123"/>
      <c r="E40" s="123"/>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25"/>
      <c r="AU45" s="125"/>
      <c r="AV45" s="125"/>
      <c r="AW45" s="125"/>
      <c r="AX45" s="125"/>
      <c r="AY45" s="125"/>
      <c r="AZ45" s="125"/>
      <c r="BA45" s="125"/>
      <c r="BB45" s="125"/>
      <c r="BC45" s="125"/>
      <c r="BD45" s="124"/>
      <c r="BE45" s="124"/>
      <c r="BF45" s="124"/>
      <c r="BG45" s="124"/>
      <c r="BH45" s="124"/>
      <c r="BI45" s="124"/>
      <c r="BJ45" s="124"/>
      <c r="BK45" s="124"/>
      <c r="BL45" s="124"/>
      <c r="BM45" s="124"/>
      <c r="BN45" s="124"/>
      <c r="BO45" s="124"/>
      <c r="BP45" s="124"/>
      <c r="BQ45" s="124"/>
      <c r="BR45" s="124"/>
      <c r="BS45" s="125"/>
      <c r="BT45" s="125"/>
      <c r="BU45" s="124"/>
      <c r="BV45" s="124"/>
      <c r="BW45" s="124"/>
      <c r="BX45" s="314">
        <f>$BY$2</f>
        <v>0</v>
      </c>
      <c r="BY45" s="459" t="str">
        <f>$CA$2&amp;""</f>
        <v/>
      </c>
      <c r="BZ45" s="459"/>
      <c r="CA45" s="459"/>
      <c r="CB45" s="459"/>
      <c r="CC45" s="459"/>
      <c r="CD45" s="459"/>
      <c r="CE45" s="459"/>
      <c r="CF45" s="459"/>
      <c r="CG45" s="459"/>
      <c r="CH45" s="459"/>
      <c r="CI45" s="459"/>
      <c r="CJ45" s="459"/>
      <c r="CK45" s="459"/>
      <c r="CL45" s="459"/>
      <c r="CM45" s="124"/>
      <c r="CN45" s="124"/>
    </row>
    <row r="46" spans="1:92" s="217" customFormat="1" ht="17.2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314">
        <f>$BZ$3</f>
        <v>0</v>
      </c>
      <c r="BY46" s="459" t="str">
        <f>$CA$3&amp;""</f>
        <v/>
      </c>
      <c r="BZ46" s="459"/>
      <c r="CA46" s="459"/>
      <c r="CB46" s="459"/>
      <c r="CC46" s="459"/>
      <c r="CD46" s="459"/>
      <c r="CE46" s="459"/>
      <c r="CF46" s="459"/>
      <c r="CG46" s="459"/>
      <c r="CH46" s="459"/>
      <c r="CI46" s="459"/>
      <c r="CJ46" s="459"/>
      <c r="CK46" s="459"/>
      <c r="CL46" s="459"/>
      <c r="CM46" s="239"/>
      <c r="CN46" s="239"/>
    </row>
    <row r="47" spans="1:92" s="217" customFormat="1" ht="18" customHeight="1">
      <c r="A47" s="386" t="s">
        <v>159</v>
      </c>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row>
    <row r="48" spans="1:92" s="217" customFormat="1" ht="18" customHeight="1">
      <c r="C48" s="220"/>
      <c r="D48" s="220"/>
      <c r="E48" s="240"/>
      <c r="F48" s="240"/>
      <c r="G48" s="241"/>
      <c r="H48" s="241"/>
      <c r="I48" s="220"/>
      <c r="J48" s="242"/>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4"/>
    </row>
    <row r="49" spans="1:93" s="217" customFormat="1" ht="23.25" customHeight="1">
      <c r="A49" s="429" t="s">
        <v>164</v>
      </c>
      <c r="B49" s="429"/>
      <c r="C49" s="429"/>
      <c r="D49" s="429"/>
      <c r="E49" s="429"/>
      <c r="F49" s="429"/>
      <c r="G49" s="429"/>
      <c r="H49" s="429"/>
      <c r="I49" s="429"/>
      <c r="J49" s="429"/>
      <c r="K49" s="429"/>
      <c r="L49" s="421"/>
      <c r="M49" s="421"/>
      <c r="N49" s="421"/>
      <c r="O49" s="421"/>
      <c r="P49" s="421"/>
      <c r="Q49" s="421"/>
      <c r="R49" s="421"/>
      <c r="S49" s="421"/>
      <c r="T49" s="421"/>
      <c r="U49" s="421"/>
      <c r="V49" s="421"/>
      <c r="W49" s="421"/>
      <c r="X49" s="421"/>
      <c r="Y49" s="245"/>
      <c r="Z49" s="245"/>
      <c r="AA49" s="245"/>
      <c r="AB49" s="245"/>
      <c r="AC49" s="215"/>
      <c r="AD49" s="215"/>
      <c r="AE49" s="215"/>
      <c r="AF49" s="215"/>
      <c r="AG49" s="215"/>
      <c r="AH49" s="245"/>
      <c r="AI49" s="245"/>
      <c r="AJ49" s="245"/>
      <c r="AK49" s="245"/>
      <c r="AL49" s="215"/>
      <c r="AM49" s="215"/>
      <c r="AN49" s="215"/>
      <c r="AO49" s="215"/>
      <c r="AP49" s="215"/>
      <c r="AQ49" s="245"/>
      <c r="AR49" s="245"/>
      <c r="AS49" s="245"/>
      <c r="AT49" s="245"/>
      <c r="AV49" s="246"/>
      <c r="AW49" s="246"/>
      <c r="AX49" s="246"/>
      <c r="AY49" s="246"/>
      <c r="AZ49" s="246"/>
      <c r="BA49" s="246"/>
      <c r="BB49" s="246"/>
      <c r="BC49" s="246"/>
      <c r="BD49" s="246"/>
      <c r="BE49" s="246"/>
      <c r="BF49" s="246"/>
      <c r="BG49" s="246"/>
      <c r="BH49" s="247"/>
      <c r="BM49" s="247"/>
      <c r="BN49" s="247"/>
      <c r="BO49" s="247"/>
      <c r="BP49" s="247"/>
      <c r="BQ49" s="247"/>
      <c r="BV49" s="247"/>
      <c r="BW49" s="247"/>
      <c r="BX49" s="247"/>
      <c r="BY49" s="247"/>
      <c r="BZ49" s="247"/>
      <c r="CE49" s="247"/>
      <c r="CF49" s="247"/>
      <c r="CG49" s="247"/>
      <c r="CH49" s="247"/>
      <c r="CI49" s="247"/>
      <c r="CN49" s="247"/>
    </row>
    <row r="50" spans="1:93" s="217" customFormat="1" ht="33" customHeight="1">
      <c r="A50" s="491" t="s">
        <v>165</v>
      </c>
      <c r="B50" s="431"/>
      <c r="C50" s="431"/>
      <c r="D50" s="431"/>
      <c r="E50" s="431"/>
      <c r="F50" s="431"/>
      <c r="G50" s="431"/>
      <c r="H50" s="431"/>
      <c r="I50" s="431"/>
      <c r="J50" s="431"/>
      <c r="K50" s="432"/>
      <c r="L50" s="492" t="str">
        <f>IF(BD15="","",BD15)</f>
        <v/>
      </c>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248"/>
      <c r="AT50" s="249"/>
      <c r="AU50" s="249"/>
      <c r="AV50" s="249"/>
      <c r="AW50" s="249"/>
      <c r="AX50" s="249"/>
      <c r="AY50" s="249"/>
      <c r="AZ50" s="249"/>
      <c r="BA50" s="249"/>
      <c r="BB50" s="249"/>
      <c r="BC50" s="250" t="s">
        <v>232</v>
      </c>
      <c r="BD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row>
    <row r="51" spans="1:93" s="225" customFormat="1" ht="33" customHeight="1">
      <c r="A51" s="491" t="s">
        <v>42</v>
      </c>
      <c r="B51" s="431"/>
      <c r="C51" s="431"/>
      <c r="D51" s="431"/>
      <c r="E51" s="431"/>
      <c r="F51" s="431"/>
      <c r="G51" s="431"/>
      <c r="H51" s="431"/>
      <c r="I51" s="431"/>
      <c r="J51" s="431"/>
      <c r="K51" s="432"/>
      <c r="L51" s="494" t="s">
        <v>54</v>
      </c>
      <c r="M51" s="471"/>
      <c r="N51" s="495"/>
      <c r="O51" s="495"/>
      <c r="P51" s="495"/>
      <c r="Q51" s="495"/>
      <c r="R51" s="495"/>
      <c r="S51" s="495"/>
      <c r="T51" s="495"/>
      <c r="U51" s="495"/>
      <c r="V51" s="495"/>
      <c r="W51" s="471" t="s">
        <v>128</v>
      </c>
      <c r="X51" s="471"/>
      <c r="Y51" s="495"/>
      <c r="Z51" s="495"/>
      <c r="AA51" s="495"/>
      <c r="AB51" s="495"/>
      <c r="AC51" s="495"/>
      <c r="AD51" s="495"/>
      <c r="AE51" s="495"/>
      <c r="AF51" s="495"/>
      <c r="AG51" s="495"/>
      <c r="AH51" s="471" t="s">
        <v>129</v>
      </c>
      <c r="AI51" s="471"/>
      <c r="AJ51" s="495"/>
      <c r="AK51" s="495"/>
      <c r="AL51" s="495"/>
      <c r="AM51" s="495"/>
      <c r="AN51" s="495"/>
      <c r="AO51" s="495"/>
      <c r="AP51" s="495"/>
      <c r="AQ51" s="495"/>
      <c r="AR51" s="467"/>
      <c r="AS51" s="496" t="s">
        <v>130</v>
      </c>
      <c r="AT51" s="497"/>
      <c r="AU51" s="497"/>
      <c r="AV51" s="497"/>
      <c r="AW51" s="497"/>
      <c r="AX51" s="497"/>
      <c r="AY51" s="497"/>
      <c r="AZ51" s="497"/>
      <c r="BA51" s="497"/>
      <c r="BB51" s="497"/>
      <c r="BC51" s="498"/>
      <c r="BD51" s="463"/>
      <c r="BE51" s="464"/>
      <c r="BF51" s="464"/>
      <c r="BG51" s="464"/>
      <c r="BH51" s="464"/>
      <c r="BI51" s="464"/>
      <c r="BJ51" s="464"/>
      <c r="BK51" s="464"/>
      <c r="BL51" s="464"/>
      <c r="BM51" s="464"/>
      <c r="BN51" s="464"/>
      <c r="BO51" s="464"/>
      <c r="BP51" s="464"/>
      <c r="BQ51" s="464"/>
      <c r="BR51" s="464"/>
      <c r="BS51" s="465" t="s">
        <v>230</v>
      </c>
      <c r="BT51" s="465"/>
      <c r="BU51" s="464"/>
      <c r="BV51" s="464"/>
      <c r="BW51" s="464"/>
      <c r="BX51" s="464"/>
      <c r="BY51" s="464"/>
      <c r="BZ51" s="464"/>
      <c r="CA51" s="464"/>
      <c r="CB51" s="464"/>
      <c r="CC51" s="464"/>
      <c r="CD51" s="464"/>
      <c r="CE51" s="464"/>
      <c r="CF51" s="464"/>
      <c r="CG51" s="464"/>
      <c r="CH51" s="464"/>
      <c r="CI51" s="464"/>
      <c r="CJ51" s="464"/>
      <c r="CK51" s="464"/>
      <c r="CL51" s="464"/>
      <c r="CM51" s="464"/>
      <c r="CN51" s="466"/>
      <c r="CO51" s="224"/>
    </row>
    <row r="52" spans="1:93" s="217" customFormat="1" ht="33" customHeight="1">
      <c r="A52" s="430" t="s">
        <v>43</v>
      </c>
      <c r="B52" s="486"/>
      <c r="C52" s="431"/>
      <c r="D52" s="431"/>
      <c r="E52" s="431"/>
      <c r="F52" s="431"/>
      <c r="G52" s="431"/>
      <c r="H52" s="431"/>
      <c r="I52" s="431"/>
      <c r="J52" s="431"/>
      <c r="K52" s="432"/>
      <c r="L52" s="494" t="s">
        <v>54</v>
      </c>
      <c r="M52" s="471"/>
      <c r="N52" s="495"/>
      <c r="O52" s="495"/>
      <c r="P52" s="495"/>
      <c r="Q52" s="495"/>
      <c r="R52" s="495"/>
      <c r="S52" s="495"/>
      <c r="T52" s="495"/>
      <c r="U52" s="495"/>
      <c r="V52" s="495"/>
      <c r="W52" s="471" t="s">
        <v>128</v>
      </c>
      <c r="X52" s="471"/>
      <c r="Y52" s="495"/>
      <c r="Z52" s="495"/>
      <c r="AA52" s="495"/>
      <c r="AB52" s="495"/>
      <c r="AC52" s="495"/>
      <c r="AD52" s="495"/>
      <c r="AE52" s="495"/>
      <c r="AF52" s="495"/>
      <c r="AG52" s="495"/>
      <c r="AH52" s="471" t="s">
        <v>129</v>
      </c>
      <c r="AI52" s="471"/>
      <c r="AJ52" s="495"/>
      <c r="AK52" s="495"/>
      <c r="AL52" s="495"/>
      <c r="AM52" s="495"/>
      <c r="AN52" s="495"/>
      <c r="AO52" s="495"/>
      <c r="AP52" s="495"/>
      <c r="AQ52" s="495"/>
      <c r="AR52" s="467"/>
      <c r="AS52" s="508" t="s">
        <v>44</v>
      </c>
      <c r="AT52" s="509"/>
      <c r="AU52" s="509"/>
      <c r="AV52" s="509"/>
      <c r="AW52" s="509"/>
      <c r="AX52" s="509"/>
      <c r="AY52" s="509"/>
      <c r="AZ52" s="509"/>
      <c r="BA52" s="509"/>
      <c r="BB52" s="509"/>
      <c r="BC52" s="510"/>
      <c r="BD52" s="494" t="s">
        <v>54</v>
      </c>
      <c r="BE52" s="471"/>
      <c r="BF52" s="467"/>
      <c r="BG52" s="468"/>
      <c r="BH52" s="468"/>
      <c r="BI52" s="468"/>
      <c r="BJ52" s="468"/>
      <c r="BK52" s="468"/>
      <c r="BL52" s="468"/>
      <c r="BM52" s="468"/>
      <c r="BN52" s="469"/>
      <c r="BO52" s="470" t="s">
        <v>131</v>
      </c>
      <c r="BP52" s="470"/>
      <c r="BQ52" s="467"/>
      <c r="BR52" s="468"/>
      <c r="BS52" s="468"/>
      <c r="BT52" s="468"/>
      <c r="BU52" s="468"/>
      <c r="BV52" s="468"/>
      <c r="BW52" s="468"/>
      <c r="BX52" s="468"/>
      <c r="BY52" s="468"/>
      <c r="BZ52" s="469"/>
      <c r="CA52" s="471" t="s">
        <v>129</v>
      </c>
      <c r="CB52" s="471"/>
      <c r="CC52" s="467"/>
      <c r="CD52" s="468"/>
      <c r="CE52" s="468"/>
      <c r="CF52" s="468"/>
      <c r="CG52" s="468"/>
      <c r="CH52" s="468"/>
      <c r="CI52" s="468"/>
      <c r="CJ52" s="468"/>
      <c r="CK52" s="468"/>
      <c r="CL52" s="468"/>
      <c r="CM52" s="468"/>
      <c r="CN52" s="468"/>
    </row>
    <row r="53" spans="1:93" s="217" customFormat="1" ht="22.5" customHeight="1">
      <c r="A53" s="251"/>
      <c r="B53" s="251"/>
      <c r="C53" s="252"/>
      <c r="D53" s="252"/>
      <c r="E53" s="252"/>
      <c r="F53" s="252"/>
      <c r="G53" s="252"/>
      <c r="H53" s="252"/>
      <c r="I53" s="252"/>
      <c r="J53" s="252"/>
      <c r="K53" s="252"/>
      <c r="L53" s="253"/>
      <c r="M53" s="253"/>
      <c r="N53" s="254"/>
      <c r="O53" s="254"/>
      <c r="P53" s="254"/>
      <c r="Q53" s="254"/>
      <c r="R53" s="254"/>
      <c r="S53" s="254"/>
      <c r="T53" s="254"/>
      <c r="U53" s="254"/>
      <c r="V53" s="254"/>
      <c r="W53" s="253"/>
      <c r="X53" s="253"/>
      <c r="Y53" s="254"/>
      <c r="Z53" s="254"/>
      <c r="AA53" s="254"/>
      <c r="AB53" s="254"/>
      <c r="AC53" s="254"/>
      <c r="AD53" s="254"/>
      <c r="AE53" s="254"/>
      <c r="AF53" s="254"/>
      <c r="AG53" s="254"/>
      <c r="AH53" s="253"/>
      <c r="AI53" s="253"/>
      <c r="AJ53" s="254"/>
      <c r="AK53" s="254"/>
      <c r="AL53" s="254"/>
      <c r="AM53" s="254"/>
      <c r="AN53" s="254"/>
      <c r="AO53" s="254"/>
      <c r="AP53" s="254"/>
      <c r="AQ53" s="254"/>
      <c r="AR53" s="254"/>
      <c r="AS53" s="252"/>
      <c r="AT53" s="252"/>
      <c r="AU53" s="252"/>
      <c r="AV53" s="252"/>
      <c r="AW53" s="252"/>
      <c r="AX53" s="252"/>
      <c r="AY53" s="252"/>
      <c r="AZ53" s="252"/>
      <c r="BA53" s="252"/>
      <c r="BB53" s="252"/>
      <c r="BC53" s="252"/>
      <c r="BD53" s="255"/>
      <c r="BE53" s="253"/>
      <c r="BF53" s="253"/>
      <c r="BG53" s="254"/>
      <c r="BH53" s="254"/>
      <c r="BI53" s="254"/>
      <c r="BJ53" s="254"/>
      <c r="BK53" s="254"/>
      <c r="BL53" s="254"/>
      <c r="BM53" s="254"/>
      <c r="BN53" s="254"/>
      <c r="BO53" s="254"/>
      <c r="BP53" s="253"/>
      <c r="BQ53" s="253"/>
      <c r="BR53" s="254"/>
      <c r="BS53" s="254"/>
      <c r="BT53" s="254"/>
      <c r="BU53" s="254"/>
      <c r="BV53" s="254"/>
      <c r="BW53" s="254"/>
      <c r="BX53" s="254"/>
      <c r="BY53" s="254"/>
      <c r="BZ53" s="254"/>
      <c r="CA53" s="254"/>
      <c r="CB53" s="253"/>
      <c r="CC53" s="253"/>
      <c r="CD53" s="254"/>
      <c r="CE53" s="254"/>
      <c r="CF53" s="254"/>
      <c r="CG53" s="254"/>
      <c r="CH53" s="254"/>
      <c r="CI53" s="254"/>
      <c r="CJ53" s="254"/>
      <c r="CK53" s="254"/>
      <c r="CL53" s="254"/>
      <c r="CM53" s="254"/>
      <c r="CN53" s="254"/>
    </row>
    <row r="54" spans="1:93" s="217" customFormat="1" ht="22.5" customHeight="1">
      <c r="A54" s="251"/>
      <c r="B54" s="251"/>
      <c r="C54" s="252"/>
      <c r="D54" s="252"/>
      <c r="E54" s="252"/>
      <c r="F54" s="252"/>
      <c r="G54" s="252"/>
      <c r="H54" s="252"/>
      <c r="I54" s="252"/>
      <c r="J54" s="252"/>
      <c r="K54" s="252"/>
      <c r="L54" s="253"/>
      <c r="M54" s="253"/>
      <c r="N54" s="254"/>
      <c r="O54" s="254"/>
      <c r="P54" s="254"/>
      <c r="Q54" s="254"/>
      <c r="R54" s="254"/>
      <c r="S54" s="254"/>
      <c r="T54" s="254"/>
      <c r="U54" s="254"/>
      <c r="V54" s="254"/>
      <c r="W54" s="253"/>
      <c r="X54" s="253"/>
      <c r="Y54" s="254"/>
      <c r="Z54" s="254"/>
      <c r="AA54" s="254"/>
      <c r="AB54" s="254"/>
      <c r="AC54" s="254"/>
      <c r="AD54" s="254"/>
      <c r="AE54" s="254"/>
      <c r="AF54" s="254"/>
      <c r="AG54" s="254"/>
      <c r="AH54" s="253"/>
      <c r="AI54" s="253"/>
      <c r="AJ54" s="254"/>
      <c r="AK54" s="254"/>
      <c r="AL54" s="254"/>
      <c r="AM54" s="254"/>
      <c r="AN54" s="254"/>
      <c r="AO54" s="254"/>
      <c r="AP54" s="254"/>
      <c r="AQ54" s="254"/>
      <c r="AR54" s="254"/>
      <c r="AS54" s="252"/>
      <c r="AT54" s="252"/>
      <c r="AU54" s="252"/>
      <c r="AV54" s="252"/>
      <c r="AW54" s="252"/>
      <c r="AX54" s="252"/>
      <c r="AY54" s="252"/>
      <c r="AZ54" s="252"/>
      <c r="BA54" s="252"/>
      <c r="BB54" s="252"/>
      <c r="BC54" s="252"/>
      <c r="BD54" s="255"/>
      <c r="BE54" s="253"/>
      <c r="BF54" s="253"/>
      <c r="BG54" s="254"/>
      <c r="BH54" s="254"/>
      <c r="BI54" s="254"/>
      <c r="BJ54" s="254"/>
      <c r="BK54" s="254"/>
      <c r="BL54" s="254"/>
      <c r="BM54" s="254"/>
      <c r="BN54" s="254"/>
      <c r="BO54" s="254"/>
      <c r="BP54" s="253"/>
      <c r="BQ54" s="253"/>
      <c r="BR54" s="254"/>
      <c r="BS54" s="254"/>
      <c r="BT54" s="254"/>
      <c r="BU54" s="254"/>
      <c r="BV54" s="254"/>
      <c r="BW54" s="254"/>
      <c r="BX54" s="254"/>
      <c r="BY54" s="254"/>
      <c r="BZ54" s="254"/>
      <c r="CA54" s="254"/>
      <c r="CB54" s="253"/>
      <c r="CC54" s="253"/>
      <c r="CD54" s="254"/>
      <c r="CE54" s="254"/>
      <c r="CF54" s="254"/>
      <c r="CG54" s="254"/>
      <c r="CH54" s="254"/>
      <c r="CI54" s="254"/>
      <c r="CJ54" s="254"/>
      <c r="CK54" s="254"/>
      <c r="CL54" s="254"/>
      <c r="CM54" s="254"/>
      <c r="CN54" s="254"/>
    </row>
    <row r="55" spans="1:93" s="217" customFormat="1" ht="18" customHeight="1">
      <c r="A55" s="552" t="s">
        <v>166</v>
      </c>
      <c r="B55" s="552"/>
      <c r="C55" s="552"/>
      <c r="D55" s="552"/>
      <c r="E55" s="552"/>
      <c r="F55" s="552"/>
      <c r="G55" s="552"/>
      <c r="H55" s="552"/>
      <c r="I55" s="552"/>
      <c r="J55" s="552"/>
      <c r="K55" s="552"/>
      <c r="L55" s="552"/>
      <c r="M55" s="552"/>
      <c r="N55" s="552"/>
      <c r="O55" s="552"/>
      <c r="P55" s="552"/>
      <c r="Q55" s="552"/>
      <c r="R55" s="552"/>
      <c r="S55" s="552"/>
      <c r="T55" s="552"/>
      <c r="U55" s="552"/>
      <c r="V55" s="552"/>
      <c r="W55" s="552"/>
      <c r="X55" s="552"/>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row>
    <row r="56" spans="1:93" s="217" customFormat="1" ht="18" customHeight="1">
      <c r="A56" s="542" t="s">
        <v>154</v>
      </c>
      <c r="B56" s="543"/>
      <c r="C56" s="543"/>
      <c r="D56" s="543"/>
      <c r="E56" s="543"/>
      <c r="F56" s="543"/>
      <c r="G56" s="543"/>
      <c r="H56" s="543"/>
      <c r="I56" s="543"/>
      <c r="J56" s="543"/>
      <c r="K56" s="559"/>
      <c r="L56" s="553" t="s">
        <v>149</v>
      </c>
      <c r="M56" s="554"/>
      <c r="N56" s="554"/>
      <c r="O56" s="555"/>
      <c r="P56" s="555"/>
      <c r="Q56" s="555"/>
      <c r="R56" s="555"/>
      <c r="S56" s="555"/>
      <c r="T56" s="555"/>
      <c r="U56" s="555"/>
      <c r="V56" s="555"/>
      <c r="W56" s="555"/>
      <c r="X56" s="555"/>
      <c r="Y56" s="554" t="s">
        <v>129</v>
      </c>
      <c r="Z56" s="554"/>
      <c r="AA56" s="554"/>
      <c r="AB56" s="555"/>
      <c r="AC56" s="555"/>
      <c r="AD56" s="555"/>
      <c r="AE56" s="555"/>
      <c r="AF56" s="555"/>
      <c r="AG56" s="555"/>
      <c r="AH56" s="555"/>
      <c r="AI56" s="555"/>
      <c r="AJ56" s="555"/>
      <c r="AK56" s="555"/>
      <c r="AL56" s="257"/>
      <c r="AM56" s="257"/>
      <c r="AN56" s="257"/>
      <c r="AO56" s="257"/>
      <c r="AP56" s="257"/>
      <c r="AQ56" s="257"/>
      <c r="AR56" s="257"/>
      <c r="AS56" s="257"/>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9"/>
      <c r="CH56" s="259"/>
      <c r="CI56" s="259"/>
      <c r="CJ56" s="259"/>
      <c r="CK56" s="259"/>
      <c r="CL56" s="259"/>
      <c r="CM56" s="259"/>
      <c r="CN56" s="260"/>
    </row>
    <row r="57" spans="1:93" s="217" customFormat="1" ht="45" customHeight="1">
      <c r="A57" s="544"/>
      <c r="B57" s="560"/>
      <c r="C57" s="560"/>
      <c r="D57" s="560"/>
      <c r="E57" s="560"/>
      <c r="F57" s="560"/>
      <c r="G57" s="560"/>
      <c r="H57" s="560"/>
      <c r="I57" s="560"/>
      <c r="J57" s="560"/>
      <c r="K57" s="561"/>
      <c r="L57" s="556"/>
      <c r="M57" s="521"/>
      <c r="N57" s="521"/>
      <c r="O57" s="521"/>
      <c r="P57" s="521"/>
      <c r="Q57" s="521"/>
      <c r="R57" s="521"/>
      <c r="S57" s="521"/>
      <c r="T57" s="521"/>
      <c r="U57" s="521"/>
      <c r="V57" s="521"/>
      <c r="W57" s="521"/>
      <c r="X57" s="521"/>
      <c r="Y57" s="521"/>
      <c r="Z57" s="521"/>
      <c r="AA57" s="521"/>
      <c r="AB57" s="522"/>
      <c r="AC57" s="520"/>
      <c r="AD57" s="521"/>
      <c r="AE57" s="521"/>
      <c r="AF57" s="521"/>
      <c r="AG57" s="521"/>
      <c r="AH57" s="521"/>
      <c r="AI57" s="521"/>
      <c r="AJ57" s="521"/>
      <c r="AK57" s="521"/>
      <c r="AL57" s="521"/>
      <c r="AM57" s="521"/>
      <c r="AN57" s="521"/>
      <c r="AO57" s="521"/>
      <c r="AP57" s="521"/>
      <c r="AQ57" s="521"/>
      <c r="AR57" s="521"/>
      <c r="AS57" s="522"/>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521"/>
      <c r="CF57" s="521"/>
      <c r="CG57" s="521"/>
      <c r="CH57" s="521"/>
      <c r="CI57" s="521"/>
      <c r="CJ57" s="521"/>
      <c r="CK57" s="521"/>
      <c r="CL57" s="521"/>
      <c r="CM57" s="521"/>
      <c r="CN57" s="571"/>
      <c r="CO57" s="224"/>
    </row>
    <row r="58" spans="1:93" s="217" customFormat="1" ht="45" customHeight="1">
      <c r="A58" s="508"/>
      <c r="B58" s="509"/>
      <c r="C58" s="509"/>
      <c r="D58" s="509"/>
      <c r="E58" s="509"/>
      <c r="F58" s="509"/>
      <c r="G58" s="509"/>
      <c r="H58" s="509"/>
      <c r="I58" s="509"/>
      <c r="J58" s="509"/>
      <c r="K58" s="510"/>
      <c r="L58" s="539"/>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540"/>
      <c r="BO58" s="540"/>
      <c r="BP58" s="540"/>
      <c r="BQ58" s="540"/>
      <c r="BR58" s="540"/>
      <c r="BS58" s="540"/>
      <c r="BT58" s="540"/>
      <c r="BU58" s="540"/>
      <c r="BV58" s="540"/>
      <c r="BW58" s="540"/>
      <c r="BX58" s="540"/>
      <c r="BY58" s="540"/>
      <c r="BZ58" s="540"/>
      <c r="CA58" s="540"/>
      <c r="CB58" s="540"/>
      <c r="CC58" s="540"/>
      <c r="CD58" s="540"/>
      <c r="CE58" s="540"/>
      <c r="CF58" s="540"/>
      <c r="CG58" s="540"/>
      <c r="CH58" s="540"/>
      <c r="CI58" s="540"/>
      <c r="CJ58" s="540"/>
      <c r="CK58" s="540"/>
      <c r="CL58" s="540"/>
      <c r="CM58" s="540"/>
      <c r="CN58" s="541"/>
      <c r="CO58" s="224"/>
    </row>
    <row r="59" spans="1:93" s="217" customFormat="1" ht="33" customHeight="1">
      <c r="A59" s="491" t="s">
        <v>40</v>
      </c>
      <c r="B59" s="431"/>
      <c r="C59" s="431"/>
      <c r="D59" s="431"/>
      <c r="E59" s="431"/>
      <c r="F59" s="431"/>
      <c r="G59" s="431"/>
      <c r="H59" s="431"/>
      <c r="I59" s="431"/>
      <c r="J59" s="431"/>
      <c r="K59" s="432"/>
      <c r="L59" s="503" t="s">
        <v>158</v>
      </c>
      <c r="M59" s="380"/>
      <c r="N59" s="380"/>
      <c r="O59" s="504" t="s">
        <v>184</v>
      </c>
      <c r="P59" s="505"/>
      <c r="Q59" s="505"/>
      <c r="R59" s="505"/>
      <c r="S59" s="505"/>
      <c r="T59" s="505"/>
      <c r="U59" s="505"/>
      <c r="V59" s="505"/>
      <c r="W59" s="505"/>
      <c r="X59" s="505"/>
      <c r="Y59" s="505"/>
      <c r="Z59" s="505"/>
      <c r="AA59" s="505"/>
      <c r="AB59" s="505"/>
      <c r="AC59" s="261"/>
      <c r="AD59" s="261"/>
      <c r="AE59" s="261"/>
      <c r="AF59" s="261"/>
      <c r="AG59" s="261"/>
      <c r="AH59" s="261"/>
      <c r="AI59" s="261"/>
      <c r="AJ59" s="261"/>
      <c r="AK59" s="261"/>
      <c r="AL59" s="261"/>
      <c r="AM59" s="261"/>
      <c r="AN59" s="261"/>
      <c r="AO59" s="261"/>
      <c r="AP59" s="261"/>
      <c r="AQ59" s="261"/>
      <c r="AR59" s="261"/>
      <c r="AS59" s="261"/>
      <c r="AT59" s="491" t="s">
        <v>167</v>
      </c>
      <c r="AU59" s="431"/>
      <c r="AV59" s="431"/>
      <c r="AW59" s="431"/>
      <c r="AX59" s="431"/>
      <c r="AY59" s="431"/>
      <c r="AZ59" s="431"/>
      <c r="BA59" s="431"/>
      <c r="BB59" s="431"/>
      <c r="BC59" s="431"/>
      <c r="BD59" s="432"/>
      <c r="BE59" s="506"/>
      <c r="BF59" s="507"/>
      <c r="BG59" s="507"/>
      <c r="BH59" s="507"/>
      <c r="BI59" s="507"/>
      <c r="BJ59" s="507"/>
      <c r="BK59" s="507"/>
      <c r="BL59" s="507"/>
      <c r="BM59" s="507"/>
      <c r="BN59" s="507"/>
      <c r="BO59" s="507"/>
      <c r="BP59" s="507"/>
      <c r="BQ59" s="507"/>
      <c r="BR59" s="507"/>
      <c r="BS59" s="382" t="s">
        <v>9</v>
      </c>
      <c r="BT59" s="382"/>
      <c r="BU59" s="382"/>
      <c r="BV59" s="382"/>
      <c r="BW59" s="382"/>
      <c r="BX59" s="262"/>
      <c r="BY59" s="262"/>
      <c r="BZ59" s="262"/>
      <c r="CA59" s="262"/>
      <c r="CB59" s="262"/>
      <c r="CC59" s="262"/>
      <c r="CD59" s="262"/>
      <c r="CE59" s="262"/>
      <c r="CF59" s="262"/>
      <c r="CG59" s="262"/>
      <c r="CH59" s="262"/>
      <c r="CI59" s="262"/>
      <c r="CJ59" s="262"/>
      <c r="CK59" s="262"/>
      <c r="CL59" s="262"/>
      <c r="CM59" s="262"/>
      <c r="CN59" s="263"/>
    </row>
    <row r="60" spans="1:93" s="217" customFormat="1" ht="37.5" customHeight="1">
      <c r="A60" s="513" t="s">
        <v>41</v>
      </c>
      <c r="B60" s="514"/>
      <c r="C60" s="514"/>
      <c r="D60" s="514"/>
      <c r="E60" s="514"/>
      <c r="F60" s="514"/>
      <c r="G60" s="514"/>
      <c r="H60" s="514"/>
      <c r="I60" s="514"/>
      <c r="J60" s="514"/>
      <c r="K60" s="515"/>
      <c r="L60" s="519" t="s">
        <v>4</v>
      </c>
      <c r="M60" s="381"/>
      <c r="N60" s="381"/>
      <c r="O60" s="504" t="s">
        <v>69</v>
      </c>
      <c r="P60" s="505"/>
      <c r="Q60" s="505"/>
      <c r="R60" s="505"/>
      <c r="S60" s="505"/>
      <c r="T60" s="505"/>
      <c r="U60" s="505"/>
      <c r="V60" s="505"/>
      <c r="W60" s="505"/>
      <c r="X60" s="505"/>
      <c r="Y60" s="505"/>
      <c r="Z60" s="505"/>
      <c r="AA60" s="505"/>
      <c r="AB60" s="505"/>
      <c r="AC60" s="549" t="s">
        <v>185</v>
      </c>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0"/>
      <c r="CK60" s="550"/>
      <c r="CL60" s="550"/>
      <c r="CM60" s="550"/>
      <c r="CN60" s="551"/>
    </row>
    <row r="61" spans="1:93" s="217" customFormat="1" ht="37.5" customHeight="1">
      <c r="A61" s="516"/>
      <c r="B61" s="517"/>
      <c r="C61" s="517"/>
      <c r="D61" s="517"/>
      <c r="E61" s="517"/>
      <c r="F61" s="517"/>
      <c r="G61" s="517"/>
      <c r="H61" s="517"/>
      <c r="I61" s="517"/>
      <c r="J61" s="517"/>
      <c r="K61" s="518"/>
      <c r="L61" s="519" t="s">
        <v>4</v>
      </c>
      <c r="M61" s="381"/>
      <c r="N61" s="381"/>
      <c r="O61" s="504" t="s">
        <v>125</v>
      </c>
      <c r="P61" s="505"/>
      <c r="Q61" s="505"/>
      <c r="R61" s="505"/>
      <c r="S61" s="505"/>
      <c r="T61" s="505"/>
      <c r="U61" s="505"/>
      <c r="V61" s="505"/>
      <c r="W61" s="505"/>
      <c r="X61" s="505"/>
      <c r="Y61" s="505"/>
      <c r="Z61" s="505"/>
      <c r="AA61" s="505"/>
      <c r="AB61" s="505"/>
      <c r="AC61" s="549" t="s">
        <v>186</v>
      </c>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0"/>
      <c r="AZ61" s="550"/>
      <c r="BA61" s="550"/>
      <c r="BB61" s="550"/>
      <c r="BC61" s="550"/>
      <c r="BD61" s="550"/>
      <c r="BE61" s="550"/>
      <c r="BF61" s="550"/>
      <c r="BG61" s="550"/>
      <c r="BH61" s="550"/>
      <c r="BI61" s="550"/>
      <c r="BJ61" s="550"/>
      <c r="BK61" s="550"/>
      <c r="BL61" s="550"/>
      <c r="BM61" s="550"/>
      <c r="BN61" s="550"/>
      <c r="BO61" s="550"/>
      <c r="BP61" s="550"/>
      <c r="BQ61" s="550"/>
      <c r="BR61" s="550"/>
      <c r="BS61" s="550"/>
      <c r="BT61" s="550"/>
      <c r="BU61" s="550"/>
      <c r="BV61" s="550"/>
      <c r="BW61" s="550"/>
      <c r="BX61" s="550"/>
      <c r="BY61" s="550"/>
      <c r="BZ61" s="550"/>
      <c r="CA61" s="550"/>
      <c r="CB61" s="550"/>
      <c r="CC61" s="550"/>
      <c r="CD61" s="550"/>
      <c r="CE61" s="550"/>
      <c r="CF61" s="550"/>
      <c r="CG61" s="550"/>
      <c r="CH61" s="550"/>
      <c r="CI61" s="550"/>
      <c r="CJ61" s="550"/>
      <c r="CK61" s="550"/>
      <c r="CL61" s="550"/>
      <c r="CM61" s="550"/>
      <c r="CN61" s="551"/>
    </row>
    <row r="62" spans="1:93" s="217" customFormat="1" ht="37.5" customHeight="1">
      <c r="A62" s="513" t="s">
        <v>144</v>
      </c>
      <c r="B62" s="514"/>
      <c r="C62" s="514"/>
      <c r="D62" s="514"/>
      <c r="E62" s="514"/>
      <c r="F62" s="514"/>
      <c r="G62" s="514"/>
      <c r="H62" s="514"/>
      <c r="I62" s="514"/>
      <c r="J62" s="514"/>
      <c r="K62" s="515"/>
      <c r="L62" s="523" t="s">
        <v>4</v>
      </c>
      <c r="M62" s="524"/>
      <c r="N62" s="524"/>
      <c r="O62" s="404" t="s">
        <v>145</v>
      </c>
      <c r="P62" s="404"/>
      <c r="Q62" s="404"/>
      <c r="R62" s="404"/>
      <c r="S62" s="404"/>
      <c r="T62" s="404"/>
      <c r="U62" s="404"/>
      <c r="V62" s="404"/>
      <c r="W62" s="404"/>
      <c r="X62" s="404"/>
      <c r="Y62" s="404"/>
      <c r="Z62" s="404"/>
      <c r="AA62" s="404"/>
      <c r="AB62" s="404"/>
      <c r="AC62" s="404"/>
      <c r="AD62" s="404"/>
      <c r="AE62" s="404"/>
      <c r="AF62" s="404"/>
      <c r="AG62" s="404"/>
      <c r="AH62" s="404"/>
      <c r="AI62" s="523" t="s">
        <v>4</v>
      </c>
      <c r="AJ62" s="524"/>
      <c r="AK62" s="524"/>
      <c r="AL62" s="479" t="s">
        <v>213</v>
      </c>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523" t="s">
        <v>4</v>
      </c>
      <c r="BK62" s="524"/>
      <c r="BL62" s="524"/>
      <c r="BM62" s="479" t="s">
        <v>212</v>
      </c>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c r="CJ62" s="479"/>
      <c r="CK62" s="479"/>
      <c r="CL62" s="479"/>
      <c r="CM62" s="479"/>
      <c r="CN62" s="527"/>
    </row>
    <row r="63" spans="1:93" s="217" customFormat="1" ht="37.5" customHeight="1">
      <c r="A63" s="516"/>
      <c r="B63" s="517"/>
      <c r="C63" s="517"/>
      <c r="D63" s="517"/>
      <c r="E63" s="517"/>
      <c r="F63" s="517"/>
      <c r="G63" s="517"/>
      <c r="H63" s="517"/>
      <c r="I63" s="517"/>
      <c r="J63" s="517"/>
      <c r="K63" s="518"/>
      <c r="L63" s="525" t="s">
        <v>214</v>
      </c>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475" t="s">
        <v>215</v>
      </c>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7"/>
      <c r="BJ63" s="472" t="s">
        <v>216</v>
      </c>
      <c r="BK63" s="473"/>
      <c r="BL63" s="473"/>
      <c r="BM63" s="473"/>
      <c r="BN63" s="473"/>
      <c r="BO63" s="473"/>
      <c r="BP63" s="473"/>
      <c r="BQ63" s="473"/>
      <c r="BR63" s="473"/>
      <c r="BS63" s="473"/>
      <c r="BT63" s="473"/>
      <c r="BU63" s="473"/>
      <c r="BV63" s="473"/>
      <c r="BW63" s="473"/>
      <c r="BX63" s="473"/>
      <c r="BY63" s="473"/>
      <c r="BZ63" s="473"/>
      <c r="CA63" s="473"/>
      <c r="CB63" s="473"/>
      <c r="CC63" s="473"/>
      <c r="CD63" s="473"/>
      <c r="CE63" s="473"/>
      <c r="CF63" s="473"/>
      <c r="CG63" s="473"/>
      <c r="CH63" s="473"/>
      <c r="CI63" s="473"/>
      <c r="CJ63" s="473"/>
      <c r="CK63" s="473"/>
      <c r="CL63" s="473"/>
      <c r="CM63" s="473"/>
      <c r="CN63" s="474"/>
    </row>
    <row r="64" spans="1:93" s="217" customFormat="1" ht="40.5" customHeight="1">
      <c r="A64" s="542" t="s">
        <v>146</v>
      </c>
      <c r="B64" s="543"/>
      <c r="C64" s="543"/>
      <c r="D64" s="543"/>
      <c r="E64" s="543"/>
      <c r="F64" s="543"/>
      <c r="G64" s="543"/>
      <c r="H64" s="543"/>
      <c r="I64" s="543"/>
      <c r="J64" s="543"/>
      <c r="K64" s="543"/>
      <c r="L64" s="523" t="s">
        <v>4</v>
      </c>
      <c r="M64" s="524"/>
      <c r="N64" s="524"/>
      <c r="O64" s="546" t="s">
        <v>70</v>
      </c>
      <c r="P64" s="547"/>
      <c r="Q64" s="547"/>
      <c r="R64" s="547"/>
      <c r="S64" s="547"/>
      <c r="T64" s="547"/>
      <c r="U64" s="547"/>
      <c r="V64" s="547"/>
      <c r="W64" s="547"/>
      <c r="X64" s="547"/>
      <c r="Y64" s="547"/>
      <c r="Z64" s="547"/>
      <c r="AA64" s="547"/>
      <c r="AB64" s="548"/>
      <c r="AC64" s="524" t="s">
        <v>4</v>
      </c>
      <c r="AD64" s="524"/>
      <c r="AE64" s="524"/>
      <c r="AF64" s="546" t="s">
        <v>71</v>
      </c>
      <c r="AG64" s="546"/>
      <c r="AH64" s="546"/>
      <c r="AI64" s="546"/>
      <c r="AJ64" s="546"/>
      <c r="AK64" s="546"/>
      <c r="AL64" s="546"/>
      <c r="AM64" s="546"/>
      <c r="AN64" s="546"/>
      <c r="AO64" s="546"/>
      <c r="AP64" s="546"/>
      <c r="AQ64" s="546"/>
      <c r="AR64" s="546"/>
      <c r="AS64" s="558"/>
      <c r="AT64" s="488" t="s">
        <v>77</v>
      </c>
      <c r="AU64" s="489"/>
      <c r="AV64" s="489"/>
      <c r="AW64" s="489"/>
      <c r="AX64" s="489"/>
      <c r="AY64" s="489"/>
      <c r="AZ64" s="489"/>
      <c r="BA64" s="489"/>
      <c r="BB64" s="489"/>
      <c r="BC64" s="489"/>
      <c r="BD64" s="489"/>
      <c r="BE64" s="489"/>
      <c r="BF64" s="489"/>
      <c r="BG64" s="489"/>
      <c r="BH64" s="489"/>
      <c r="BI64" s="489"/>
      <c r="BJ64" s="489"/>
      <c r="BK64" s="489"/>
      <c r="BL64" s="489"/>
      <c r="BM64" s="489"/>
      <c r="BN64" s="489"/>
      <c r="BO64" s="489"/>
      <c r="BP64" s="489"/>
      <c r="BQ64" s="489"/>
      <c r="BR64" s="489"/>
      <c r="BS64" s="489"/>
      <c r="BT64" s="489"/>
      <c r="BU64" s="489"/>
      <c r="BV64" s="489"/>
      <c r="BW64" s="489"/>
      <c r="BX64" s="489"/>
      <c r="BY64" s="489"/>
      <c r="BZ64" s="489"/>
      <c r="CA64" s="489"/>
      <c r="CB64" s="489"/>
      <c r="CC64" s="489"/>
      <c r="CD64" s="489"/>
      <c r="CE64" s="489"/>
      <c r="CF64" s="489"/>
      <c r="CG64" s="489"/>
      <c r="CH64" s="489"/>
      <c r="CI64" s="489"/>
      <c r="CJ64" s="489"/>
      <c r="CK64" s="489"/>
      <c r="CL64" s="489"/>
      <c r="CM64" s="489"/>
      <c r="CN64" s="490"/>
    </row>
    <row r="65" spans="1:92" s="217" customFormat="1" ht="22.5" customHeight="1">
      <c r="A65" s="544"/>
      <c r="B65" s="545"/>
      <c r="C65" s="545"/>
      <c r="D65" s="545"/>
      <c r="E65" s="545"/>
      <c r="F65" s="545"/>
      <c r="G65" s="545"/>
      <c r="H65" s="545"/>
      <c r="I65" s="545"/>
      <c r="J65" s="545"/>
      <c r="K65" s="545"/>
      <c r="L65" s="264"/>
      <c r="M65" s="218"/>
      <c r="N65" s="218"/>
      <c r="O65" s="218"/>
      <c r="P65" s="218"/>
      <c r="Q65" s="218"/>
      <c r="R65" s="218"/>
      <c r="S65" s="218"/>
      <c r="T65" s="218"/>
      <c r="U65" s="218"/>
      <c r="V65" s="218"/>
      <c r="W65" s="218"/>
      <c r="X65" s="218"/>
      <c r="Y65" s="218"/>
      <c r="Z65" s="218"/>
      <c r="AA65" s="218"/>
      <c r="AB65" s="265"/>
      <c r="AC65" s="528" t="s">
        <v>168</v>
      </c>
      <c r="AD65" s="529"/>
      <c r="AE65" s="529"/>
      <c r="AF65" s="529"/>
      <c r="AG65" s="529"/>
      <c r="AH65" s="529"/>
      <c r="AI65" s="529"/>
      <c r="AJ65" s="529"/>
      <c r="AK65" s="529"/>
      <c r="AL65" s="529"/>
      <c r="AM65" s="529"/>
      <c r="AN65" s="529"/>
      <c r="AO65" s="529"/>
      <c r="AP65" s="529"/>
      <c r="AQ65" s="529"/>
      <c r="AR65" s="529"/>
      <c r="AS65" s="530"/>
      <c r="AT65" s="511" t="s">
        <v>54</v>
      </c>
      <c r="AU65" s="512"/>
      <c r="AV65" s="460"/>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460"/>
      <c r="BV65" s="460"/>
      <c r="BW65" s="460"/>
      <c r="BX65" s="460"/>
      <c r="BY65" s="460"/>
      <c r="BZ65" s="460"/>
      <c r="CA65" s="460"/>
      <c r="CB65" s="460"/>
      <c r="CC65" s="460"/>
      <c r="CD65" s="460"/>
      <c r="CE65" s="460"/>
      <c r="CF65" s="460"/>
      <c r="CG65" s="460"/>
      <c r="CH65" s="460"/>
      <c r="CI65" s="460"/>
      <c r="CJ65" s="460"/>
      <c r="CK65" s="460"/>
      <c r="CL65" s="460"/>
      <c r="CM65" s="461" t="s">
        <v>128</v>
      </c>
      <c r="CN65" s="462"/>
    </row>
    <row r="66" spans="1:92" s="217" customFormat="1" ht="22.5" customHeight="1">
      <c r="A66" s="544"/>
      <c r="B66" s="545"/>
      <c r="C66" s="545"/>
      <c r="D66" s="545"/>
      <c r="E66" s="545"/>
      <c r="F66" s="545"/>
      <c r="G66" s="545"/>
      <c r="H66" s="545"/>
      <c r="I66" s="545"/>
      <c r="J66" s="545"/>
      <c r="K66" s="545"/>
      <c r="L66" s="264"/>
      <c r="M66" s="218"/>
      <c r="N66" s="218"/>
      <c r="O66" s="218"/>
      <c r="P66" s="218"/>
      <c r="Q66" s="218"/>
      <c r="R66" s="218"/>
      <c r="S66" s="218"/>
      <c r="T66" s="218"/>
      <c r="U66" s="218"/>
      <c r="V66" s="218"/>
      <c r="W66" s="218"/>
      <c r="X66" s="218"/>
      <c r="Y66" s="218"/>
      <c r="Z66" s="218"/>
      <c r="AA66" s="218"/>
      <c r="AB66" s="265"/>
      <c r="AC66" s="531"/>
      <c r="AD66" s="532"/>
      <c r="AE66" s="532"/>
      <c r="AF66" s="532"/>
      <c r="AG66" s="532"/>
      <c r="AH66" s="532"/>
      <c r="AI66" s="532"/>
      <c r="AJ66" s="532"/>
      <c r="AK66" s="532"/>
      <c r="AL66" s="532"/>
      <c r="AM66" s="532"/>
      <c r="AN66" s="532"/>
      <c r="AO66" s="532"/>
      <c r="AP66" s="532"/>
      <c r="AQ66" s="532"/>
      <c r="AR66" s="532"/>
      <c r="AS66" s="533"/>
      <c r="AT66" s="383" t="s">
        <v>54</v>
      </c>
      <c r="AU66" s="384"/>
      <c r="AV66" s="478"/>
      <c r="AW66" s="478"/>
      <c r="AX66" s="478"/>
      <c r="AY66" s="478"/>
      <c r="AZ66" s="478"/>
      <c r="BA66" s="478"/>
      <c r="BB66" s="478"/>
      <c r="BC66" s="478"/>
      <c r="BD66" s="478"/>
      <c r="BE66" s="478"/>
      <c r="BF66" s="478"/>
      <c r="BG66" s="478"/>
      <c r="BH66" s="478"/>
      <c r="BI66" s="478"/>
      <c r="BJ66" s="478"/>
      <c r="BK66" s="478"/>
      <c r="BL66" s="478"/>
      <c r="BM66" s="478"/>
      <c r="BN66" s="478"/>
      <c r="BO66" s="478"/>
      <c r="BP66" s="478"/>
      <c r="BQ66" s="478"/>
      <c r="BR66" s="478"/>
      <c r="BS66" s="478"/>
      <c r="BT66" s="478"/>
      <c r="BU66" s="478"/>
      <c r="BV66" s="478"/>
      <c r="BW66" s="478"/>
      <c r="BX66" s="478"/>
      <c r="BY66" s="478"/>
      <c r="BZ66" s="478"/>
      <c r="CA66" s="478"/>
      <c r="CB66" s="478"/>
      <c r="CC66" s="478"/>
      <c r="CD66" s="478"/>
      <c r="CE66" s="478"/>
      <c r="CF66" s="478"/>
      <c r="CG66" s="478"/>
      <c r="CH66" s="478"/>
      <c r="CI66" s="478"/>
      <c r="CJ66" s="478"/>
      <c r="CK66" s="478"/>
      <c r="CL66" s="478"/>
      <c r="CM66" s="564" t="s">
        <v>128</v>
      </c>
      <c r="CN66" s="565"/>
    </row>
    <row r="67" spans="1:92" s="217" customFormat="1" ht="22.5" customHeight="1">
      <c r="A67" s="508"/>
      <c r="B67" s="509"/>
      <c r="C67" s="509"/>
      <c r="D67" s="509"/>
      <c r="E67" s="509"/>
      <c r="F67" s="509"/>
      <c r="G67" s="509"/>
      <c r="H67" s="509"/>
      <c r="I67" s="509"/>
      <c r="J67" s="509"/>
      <c r="K67" s="509"/>
      <c r="L67" s="266"/>
      <c r="M67" s="267"/>
      <c r="N67" s="267"/>
      <c r="O67" s="267"/>
      <c r="P67" s="267"/>
      <c r="Q67" s="267"/>
      <c r="R67" s="267"/>
      <c r="S67" s="267"/>
      <c r="T67" s="267"/>
      <c r="U67" s="267"/>
      <c r="V67" s="267"/>
      <c r="W67" s="267"/>
      <c r="X67" s="267"/>
      <c r="Y67" s="267"/>
      <c r="Z67" s="267"/>
      <c r="AA67" s="267"/>
      <c r="AB67" s="268"/>
      <c r="AC67" s="534"/>
      <c r="AD67" s="535"/>
      <c r="AE67" s="535"/>
      <c r="AF67" s="535"/>
      <c r="AG67" s="535"/>
      <c r="AH67" s="535"/>
      <c r="AI67" s="535"/>
      <c r="AJ67" s="535"/>
      <c r="AK67" s="535"/>
      <c r="AL67" s="535"/>
      <c r="AM67" s="535"/>
      <c r="AN67" s="535"/>
      <c r="AO67" s="535"/>
      <c r="AP67" s="535"/>
      <c r="AQ67" s="535"/>
      <c r="AR67" s="535"/>
      <c r="AS67" s="536"/>
      <c r="AT67" s="566" t="s">
        <v>54</v>
      </c>
      <c r="AU67" s="567"/>
      <c r="AV67" s="568"/>
      <c r="AW67" s="568"/>
      <c r="AX67" s="568"/>
      <c r="AY67" s="568"/>
      <c r="AZ67" s="568"/>
      <c r="BA67" s="568"/>
      <c r="BB67" s="568"/>
      <c r="BC67" s="568"/>
      <c r="BD67" s="568"/>
      <c r="BE67" s="568"/>
      <c r="BF67" s="568"/>
      <c r="BG67" s="568"/>
      <c r="BH67" s="568"/>
      <c r="BI67" s="568"/>
      <c r="BJ67" s="568"/>
      <c r="BK67" s="568"/>
      <c r="BL67" s="568"/>
      <c r="BM67" s="568"/>
      <c r="BN67" s="568"/>
      <c r="BO67" s="568"/>
      <c r="BP67" s="568"/>
      <c r="BQ67" s="568"/>
      <c r="BR67" s="568"/>
      <c r="BS67" s="568"/>
      <c r="BT67" s="568"/>
      <c r="BU67" s="568"/>
      <c r="BV67" s="568"/>
      <c r="BW67" s="568"/>
      <c r="BX67" s="568"/>
      <c r="BY67" s="568"/>
      <c r="BZ67" s="568"/>
      <c r="CA67" s="568"/>
      <c r="CB67" s="568"/>
      <c r="CC67" s="568"/>
      <c r="CD67" s="568"/>
      <c r="CE67" s="568"/>
      <c r="CF67" s="568"/>
      <c r="CG67" s="568"/>
      <c r="CH67" s="568"/>
      <c r="CI67" s="568"/>
      <c r="CJ67" s="568"/>
      <c r="CK67" s="568"/>
      <c r="CL67" s="568"/>
      <c r="CM67" s="569" t="s">
        <v>128</v>
      </c>
      <c r="CN67" s="570"/>
    </row>
    <row r="68" spans="1:92" s="217" customFormat="1" ht="22.5" customHeight="1">
      <c r="A68" s="269"/>
      <c r="B68" s="269"/>
      <c r="C68" s="269"/>
      <c r="D68" s="270"/>
      <c r="E68" s="270"/>
      <c r="F68" s="271"/>
      <c r="G68" s="271"/>
      <c r="H68" s="271"/>
      <c r="I68" s="270"/>
      <c r="J68" s="270"/>
      <c r="K68" s="218"/>
      <c r="L68" s="218"/>
      <c r="M68" s="218"/>
      <c r="N68" s="218"/>
      <c r="O68" s="218"/>
      <c r="P68" s="218"/>
      <c r="Q68" s="218"/>
      <c r="R68" s="218"/>
      <c r="S68" s="218"/>
      <c r="T68" s="218"/>
      <c r="U68" s="218"/>
      <c r="V68" s="218"/>
      <c r="W68" s="218"/>
      <c r="X68" s="218"/>
      <c r="Y68" s="218"/>
      <c r="Z68" s="218"/>
      <c r="AA68" s="218"/>
      <c r="AB68" s="218"/>
      <c r="AC68" s="218"/>
      <c r="AP68" s="218"/>
      <c r="AQ68" s="218"/>
      <c r="AR68" s="218"/>
      <c r="BI68" s="272"/>
      <c r="BJ68" s="272"/>
      <c r="BK68" s="272"/>
      <c r="BL68" s="272"/>
      <c r="BM68" s="272"/>
      <c r="BN68" s="272"/>
      <c r="BP68" s="272"/>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row>
    <row r="69" spans="1:92" s="217" customFormat="1" ht="22.5" customHeight="1">
      <c r="A69" s="274"/>
      <c r="B69" s="274"/>
      <c r="C69" s="274"/>
      <c r="D69" s="274"/>
      <c r="E69" s="274"/>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6"/>
      <c r="AT69" s="275"/>
      <c r="AU69" s="275"/>
      <c r="AV69" s="275"/>
      <c r="AW69" s="277"/>
      <c r="AX69" s="277"/>
      <c r="AY69" s="277"/>
      <c r="AZ69" s="277"/>
      <c r="BA69" s="27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78"/>
      <c r="CE69" s="278"/>
      <c r="CF69" s="278"/>
      <c r="CG69" s="278"/>
      <c r="CH69" s="278"/>
      <c r="CI69" s="278"/>
      <c r="CJ69" s="278"/>
      <c r="CK69" s="278"/>
      <c r="CL69" s="278"/>
      <c r="CM69" s="278"/>
      <c r="CN69" s="278"/>
    </row>
    <row r="70" spans="1:92" ht="45" customHeight="1">
      <c r="A70" s="421" t="s">
        <v>169</v>
      </c>
      <c r="B70" s="421"/>
      <c r="C70" s="421"/>
      <c r="D70" s="421"/>
      <c r="E70" s="421"/>
      <c r="F70" s="421"/>
      <c r="G70" s="421"/>
      <c r="H70" s="421"/>
      <c r="I70" s="421"/>
      <c r="J70" s="421"/>
      <c r="K70" s="421"/>
      <c r="L70" s="421"/>
      <c r="M70" s="421"/>
      <c r="N70" s="421"/>
      <c r="O70" s="421"/>
      <c r="P70" s="421"/>
      <c r="Q70" s="421"/>
      <c r="R70" s="421"/>
      <c r="S70" s="421"/>
      <c r="T70" s="421"/>
      <c r="U70" s="421"/>
      <c r="V70" s="421"/>
      <c r="W70" s="421"/>
      <c r="X70" s="422"/>
      <c r="Y70" s="423" t="str">
        <f>IF('定型様式1｜総括表'!V48=0,"",'定型様式1｜総括表'!V48)</f>
        <v/>
      </c>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5"/>
      <c r="BP70" s="426" t="s">
        <v>126</v>
      </c>
      <c r="BQ70" s="427"/>
      <c r="BR70" s="427"/>
      <c r="BS70" s="427"/>
      <c r="BT70" s="427"/>
      <c r="BU70" s="427"/>
      <c r="BV70" s="427"/>
      <c r="BW70" s="427"/>
      <c r="BX70" s="427"/>
      <c r="BY70" s="427"/>
      <c r="BZ70" s="427"/>
      <c r="CA70" s="427"/>
      <c r="CB70" s="427"/>
      <c r="CC70" s="427"/>
      <c r="CD70" s="427"/>
      <c r="CE70" s="427"/>
      <c r="CF70" s="427"/>
      <c r="CG70" s="427"/>
      <c r="CH70" s="427"/>
      <c r="CI70" s="427"/>
      <c r="CJ70" s="427"/>
      <c r="CK70" s="427"/>
      <c r="CL70" s="427"/>
      <c r="CM70" s="427"/>
      <c r="CN70" s="427"/>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428"/>
      <c r="BR71" s="428"/>
      <c r="BS71" s="428"/>
      <c r="BT71" s="428"/>
      <c r="BU71" s="428"/>
      <c r="BV71" s="428"/>
      <c r="BW71" s="428"/>
      <c r="BX71" s="428"/>
      <c r="BY71" s="428"/>
      <c r="BZ71" s="428"/>
      <c r="CA71" s="428"/>
      <c r="CB71" s="428"/>
      <c r="CC71" s="428"/>
      <c r="CD71" s="428"/>
      <c r="CE71" s="428"/>
      <c r="CF71" s="428"/>
      <c r="CG71" s="428"/>
      <c r="CH71" s="428"/>
      <c r="CI71" s="428"/>
      <c r="CJ71" s="428"/>
      <c r="CK71" s="428"/>
      <c r="CL71" s="428"/>
      <c r="CM71" s="428"/>
      <c r="CN71" s="428"/>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row>
    <row r="74" spans="1:92" s="88" customFormat="1" ht="18.75" customHeight="1">
      <c r="A74" s="429" t="s">
        <v>170</v>
      </c>
      <c r="B74" s="429"/>
      <c r="C74" s="429"/>
      <c r="D74" s="429"/>
      <c r="E74" s="429"/>
      <c r="F74" s="429"/>
      <c r="G74" s="429"/>
      <c r="H74" s="429"/>
      <c r="I74" s="429"/>
      <c r="J74" s="429"/>
      <c r="K74" s="429"/>
      <c r="L74" s="429"/>
      <c r="M74" s="429"/>
      <c r="N74" s="429"/>
      <c r="O74" s="429"/>
      <c r="P74" s="429"/>
      <c r="Q74" s="429"/>
      <c r="R74" s="429"/>
      <c r="S74" s="429"/>
      <c r="T74" s="429"/>
      <c r="U74" s="429"/>
      <c r="V74" s="429"/>
      <c r="W74" s="429"/>
      <c r="X74" s="429"/>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30" t="s">
        <v>160</v>
      </c>
      <c r="B75" s="431"/>
      <c r="C75" s="431"/>
      <c r="D75" s="431"/>
      <c r="E75" s="431"/>
      <c r="F75" s="431"/>
      <c r="G75" s="431"/>
      <c r="H75" s="431"/>
      <c r="I75" s="431"/>
      <c r="J75" s="431"/>
      <c r="K75" s="432"/>
      <c r="L75" s="102"/>
      <c r="M75" s="381" t="s">
        <v>211</v>
      </c>
      <c r="N75" s="381"/>
      <c r="O75" s="381"/>
      <c r="P75" s="381"/>
      <c r="Q75" s="381"/>
      <c r="R75" s="381"/>
      <c r="S75" s="381"/>
      <c r="T75" s="381"/>
      <c r="U75" s="381"/>
      <c r="V75" s="378" t="s">
        <v>9</v>
      </c>
      <c r="W75" s="378"/>
      <c r="X75" s="378"/>
      <c r="Y75" s="378"/>
      <c r="Z75" s="377"/>
      <c r="AA75" s="377"/>
      <c r="AB75" s="377"/>
      <c r="AC75" s="377"/>
      <c r="AD75" s="377"/>
      <c r="AE75" s="378" t="s">
        <v>8</v>
      </c>
      <c r="AF75" s="378"/>
      <c r="AG75" s="378"/>
      <c r="AH75" s="378"/>
      <c r="AI75" s="379"/>
      <c r="AJ75" s="379"/>
      <c r="AK75" s="379"/>
      <c r="AL75" s="379"/>
      <c r="AM75" s="379"/>
      <c r="AN75" s="378" t="s">
        <v>7</v>
      </c>
      <c r="AO75" s="378"/>
      <c r="AP75" s="378"/>
      <c r="AQ75" s="378"/>
      <c r="AR75" s="103"/>
      <c r="AS75" s="430" t="s">
        <v>174</v>
      </c>
      <c r="AT75" s="486"/>
      <c r="AU75" s="486"/>
      <c r="AV75" s="486"/>
      <c r="AW75" s="486"/>
      <c r="AX75" s="486"/>
      <c r="AY75" s="486"/>
      <c r="AZ75" s="486"/>
      <c r="BA75" s="486"/>
      <c r="BB75" s="486"/>
      <c r="BC75" s="487"/>
      <c r="BD75" s="104"/>
      <c r="BE75" s="105"/>
      <c r="BF75" s="344"/>
      <c r="BG75" s="381" t="s">
        <v>211</v>
      </c>
      <c r="BH75" s="381"/>
      <c r="BI75" s="381"/>
      <c r="BJ75" s="381"/>
      <c r="BK75" s="381"/>
      <c r="BL75" s="381"/>
      <c r="BM75" s="381"/>
      <c r="BN75" s="381"/>
      <c r="BO75" s="381"/>
      <c r="BP75" s="382" t="s">
        <v>9</v>
      </c>
      <c r="BQ75" s="382"/>
      <c r="BR75" s="382"/>
      <c r="BS75" s="382"/>
      <c r="BT75" s="382"/>
      <c r="BU75" s="381"/>
      <c r="BV75" s="381"/>
      <c r="BW75" s="381"/>
      <c r="BX75" s="381"/>
      <c r="BY75" s="381"/>
      <c r="BZ75" s="380" t="s">
        <v>8</v>
      </c>
      <c r="CA75" s="380"/>
      <c r="CB75" s="380"/>
      <c r="CC75" s="380"/>
      <c r="CD75" s="381"/>
      <c r="CE75" s="381"/>
      <c r="CF75" s="381"/>
      <c r="CG75" s="381"/>
      <c r="CH75" s="381"/>
      <c r="CI75" s="380" t="s">
        <v>7</v>
      </c>
      <c r="CJ75" s="380"/>
      <c r="CK75" s="380"/>
      <c r="CL75" s="380"/>
      <c r="CM75" s="262"/>
      <c r="CN75" s="263"/>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row>
    <row r="79" spans="1:92" ht="23.25" customHeight="1">
      <c r="A79" s="441" t="s">
        <v>179</v>
      </c>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106"/>
      <c r="Z79" s="106"/>
      <c r="AA79" s="106"/>
      <c r="AB79" s="106"/>
    </row>
    <row r="80" spans="1:92" ht="33" customHeight="1">
      <c r="A80" s="400" t="s">
        <v>38</v>
      </c>
      <c r="B80" s="401"/>
      <c r="C80" s="401"/>
      <c r="D80" s="401"/>
      <c r="E80" s="401"/>
      <c r="F80" s="401"/>
      <c r="G80" s="401"/>
      <c r="H80" s="401"/>
      <c r="I80" s="401"/>
      <c r="J80" s="401"/>
      <c r="K80" s="402"/>
      <c r="L80" s="442"/>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4"/>
      <c r="AS80" s="445" t="s">
        <v>45</v>
      </c>
      <c r="AT80" s="446"/>
      <c r="AU80" s="446"/>
      <c r="AV80" s="446"/>
      <c r="AW80" s="446"/>
      <c r="AX80" s="446"/>
      <c r="AY80" s="446"/>
      <c r="AZ80" s="446"/>
      <c r="BA80" s="446"/>
      <c r="BB80" s="446"/>
      <c r="BC80" s="447"/>
      <c r="BD80" s="442"/>
      <c r="BE80" s="443"/>
      <c r="BF80" s="443"/>
      <c r="BG80" s="443"/>
      <c r="BH80" s="443"/>
      <c r="BI80" s="443"/>
      <c r="BJ80" s="443"/>
      <c r="BK80" s="443"/>
      <c r="BL80" s="443"/>
      <c r="BM80" s="443"/>
      <c r="BN80" s="443"/>
      <c r="BO80" s="443"/>
      <c r="BP80" s="443"/>
      <c r="BQ80" s="443"/>
      <c r="BR80" s="443"/>
      <c r="BS80" s="443"/>
      <c r="BT80" s="443"/>
      <c r="BU80" s="443"/>
      <c r="BV80" s="443"/>
      <c r="BW80" s="443"/>
      <c r="BX80" s="443"/>
      <c r="BY80" s="443"/>
      <c r="BZ80" s="443"/>
      <c r="CA80" s="443"/>
      <c r="CB80" s="443"/>
      <c r="CC80" s="443"/>
      <c r="CD80" s="443"/>
      <c r="CE80" s="443"/>
      <c r="CF80" s="443"/>
      <c r="CG80" s="443"/>
      <c r="CH80" s="443"/>
      <c r="CI80" s="443"/>
      <c r="CJ80" s="443"/>
      <c r="CK80" s="443"/>
      <c r="CL80" s="443"/>
      <c r="CM80" s="443"/>
      <c r="CN80" s="444"/>
    </row>
    <row r="81" spans="1:92" ht="33" customHeight="1">
      <c r="A81" s="400" t="s">
        <v>46</v>
      </c>
      <c r="B81" s="401"/>
      <c r="C81" s="401"/>
      <c r="D81" s="401"/>
      <c r="E81" s="401"/>
      <c r="F81" s="401"/>
      <c r="G81" s="401"/>
      <c r="H81" s="401"/>
      <c r="I81" s="401"/>
      <c r="J81" s="401"/>
      <c r="K81" s="402"/>
      <c r="L81" s="442"/>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4"/>
      <c r="AS81" s="445" t="s">
        <v>130</v>
      </c>
      <c r="AT81" s="446"/>
      <c r="AU81" s="446"/>
      <c r="AV81" s="446"/>
      <c r="AW81" s="446"/>
      <c r="AX81" s="446"/>
      <c r="AY81" s="446"/>
      <c r="AZ81" s="446"/>
      <c r="BA81" s="446"/>
      <c r="BB81" s="446"/>
      <c r="BC81" s="447"/>
      <c r="BD81" s="405"/>
      <c r="BE81" s="406"/>
      <c r="BF81" s="406"/>
      <c r="BG81" s="406"/>
      <c r="BH81" s="406"/>
      <c r="BI81" s="406"/>
      <c r="BJ81" s="406"/>
      <c r="BK81" s="406"/>
      <c r="BL81" s="406"/>
      <c r="BM81" s="406"/>
      <c r="BN81" s="406"/>
      <c r="BO81" s="406"/>
      <c r="BP81" s="406"/>
      <c r="BQ81" s="406"/>
      <c r="BR81" s="406"/>
      <c r="BS81" s="407" t="s">
        <v>230</v>
      </c>
      <c r="BT81" s="407"/>
      <c r="BU81" s="406"/>
      <c r="BV81" s="406"/>
      <c r="BW81" s="406"/>
      <c r="BX81" s="406"/>
      <c r="BY81" s="406"/>
      <c r="BZ81" s="406"/>
      <c r="CA81" s="406"/>
      <c r="CB81" s="406"/>
      <c r="CC81" s="406"/>
      <c r="CD81" s="406"/>
      <c r="CE81" s="406"/>
      <c r="CF81" s="406"/>
      <c r="CG81" s="406"/>
      <c r="CH81" s="406"/>
      <c r="CI81" s="406"/>
      <c r="CJ81" s="406"/>
      <c r="CK81" s="406"/>
      <c r="CL81" s="406"/>
      <c r="CM81" s="406"/>
      <c r="CN81" s="408"/>
    </row>
    <row r="82" spans="1:92" ht="23.25" customHeight="1">
      <c r="A82" s="452" t="s">
        <v>47</v>
      </c>
      <c r="B82" s="453"/>
      <c r="C82" s="453"/>
      <c r="D82" s="453"/>
      <c r="E82" s="453"/>
      <c r="F82" s="453"/>
      <c r="G82" s="453"/>
      <c r="H82" s="453"/>
      <c r="I82" s="453"/>
      <c r="J82" s="453"/>
      <c r="K82" s="454"/>
      <c r="L82" s="458" t="s">
        <v>149</v>
      </c>
      <c r="M82" s="410"/>
      <c r="N82" s="410"/>
      <c r="O82" s="409"/>
      <c r="P82" s="409"/>
      <c r="Q82" s="409"/>
      <c r="R82" s="409"/>
      <c r="S82" s="409"/>
      <c r="T82" s="409"/>
      <c r="U82" s="409"/>
      <c r="V82" s="409"/>
      <c r="W82" s="409"/>
      <c r="X82" s="409"/>
      <c r="Y82" s="410" t="s">
        <v>150</v>
      </c>
      <c r="Z82" s="410"/>
      <c r="AA82" s="410"/>
      <c r="AB82" s="409"/>
      <c r="AC82" s="409"/>
      <c r="AD82" s="409"/>
      <c r="AE82" s="409"/>
      <c r="AF82" s="409"/>
      <c r="AG82" s="409"/>
      <c r="AH82" s="409"/>
      <c r="AI82" s="409"/>
      <c r="AJ82" s="409"/>
      <c r="AK82" s="409"/>
      <c r="AL82" s="107"/>
      <c r="AM82" s="107"/>
      <c r="AN82" s="107"/>
      <c r="AO82" s="107"/>
      <c r="AP82" s="107"/>
      <c r="AQ82" s="107"/>
      <c r="AR82" s="107"/>
      <c r="AS82" s="107"/>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9"/>
      <c r="CH82" s="109"/>
      <c r="CI82" s="109"/>
      <c r="CJ82" s="109"/>
      <c r="CK82" s="109"/>
      <c r="CL82" s="109"/>
      <c r="CM82" s="109"/>
      <c r="CN82" s="110"/>
    </row>
    <row r="83" spans="1:92" ht="45" customHeight="1">
      <c r="A83" s="455"/>
      <c r="B83" s="456"/>
      <c r="C83" s="456"/>
      <c r="D83" s="456"/>
      <c r="E83" s="456"/>
      <c r="F83" s="456"/>
      <c r="G83" s="456"/>
      <c r="H83" s="456"/>
      <c r="I83" s="456"/>
      <c r="J83" s="456"/>
      <c r="K83" s="457"/>
      <c r="L83" s="411"/>
      <c r="M83" s="412"/>
      <c r="N83" s="412"/>
      <c r="O83" s="412"/>
      <c r="P83" s="412"/>
      <c r="Q83" s="412"/>
      <c r="R83" s="412"/>
      <c r="S83" s="412"/>
      <c r="T83" s="412"/>
      <c r="U83" s="412"/>
      <c r="V83" s="412"/>
      <c r="W83" s="412"/>
      <c r="X83" s="412"/>
      <c r="Y83" s="412"/>
      <c r="Z83" s="412"/>
      <c r="AA83" s="412"/>
      <c r="AB83" s="413"/>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9"/>
      <c r="BE83" s="450"/>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51"/>
    </row>
    <row r="84" spans="1:92" ht="33" customHeight="1">
      <c r="A84" s="400" t="s">
        <v>42</v>
      </c>
      <c r="B84" s="401"/>
      <c r="C84" s="401"/>
      <c r="D84" s="401"/>
      <c r="E84" s="401"/>
      <c r="F84" s="401"/>
      <c r="G84" s="401"/>
      <c r="H84" s="401"/>
      <c r="I84" s="401"/>
      <c r="J84" s="401"/>
      <c r="K84" s="402"/>
      <c r="L84" s="403" t="s">
        <v>127</v>
      </c>
      <c r="M84" s="399"/>
      <c r="N84" s="398"/>
      <c r="O84" s="398"/>
      <c r="P84" s="398"/>
      <c r="Q84" s="398"/>
      <c r="R84" s="398"/>
      <c r="S84" s="398"/>
      <c r="T84" s="398"/>
      <c r="U84" s="398"/>
      <c r="V84" s="398"/>
      <c r="W84" s="399" t="s">
        <v>128</v>
      </c>
      <c r="X84" s="399"/>
      <c r="Y84" s="398"/>
      <c r="Z84" s="398"/>
      <c r="AA84" s="398"/>
      <c r="AB84" s="398"/>
      <c r="AC84" s="398"/>
      <c r="AD84" s="398"/>
      <c r="AE84" s="398"/>
      <c r="AF84" s="398"/>
      <c r="AG84" s="398"/>
      <c r="AH84" s="399" t="s">
        <v>129</v>
      </c>
      <c r="AI84" s="399"/>
      <c r="AJ84" s="398"/>
      <c r="AK84" s="398"/>
      <c r="AL84" s="398"/>
      <c r="AM84" s="398"/>
      <c r="AN84" s="398"/>
      <c r="AO84" s="398"/>
      <c r="AP84" s="398"/>
      <c r="AQ84" s="398"/>
      <c r="AR84" s="414"/>
      <c r="AS84" s="480" t="s">
        <v>44</v>
      </c>
      <c r="AT84" s="481"/>
      <c r="AU84" s="481"/>
      <c r="AV84" s="481"/>
      <c r="AW84" s="481"/>
      <c r="AX84" s="481"/>
      <c r="AY84" s="481"/>
      <c r="AZ84" s="481"/>
      <c r="BA84" s="481"/>
      <c r="BB84" s="481"/>
      <c r="BC84" s="482"/>
      <c r="BD84" s="111"/>
      <c r="BE84" s="415" t="s">
        <v>127</v>
      </c>
      <c r="BF84" s="415"/>
      <c r="BG84" s="417"/>
      <c r="BH84" s="417"/>
      <c r="BI84" s="417"/>
      <c r="BJ84" s="417"/>
      <c r="BK84" s="417"/>
      <c r="BL84" s="417"/>
      <c r="BM84" s="417"/>
      <c r="BN84" s="417"/>
      <c r="BO84" s="417"/>
      <c r="BP84" s="415" t="s">
        <v>128</v>
      </c>
      <c r="BQ84" s="415"/>
      <c r="BR84" s="417"/>
      <c r="BS84" s="417"/>
      <c r="BT84" s="417"/>
      <c r="BU84" s="417"/>
      <c r="BV84" s="417"/>
      <c r="BW84" s="417"/>
      <c r="BX84" s="417"/>
      <c r="BY84" s="417"/>
      <c r="BZ84" s="417"/>
      <c r="CA84" s="417"/>
      <c r="CB84" s="415" t="s">
        <v>129</v>
      </c>
      <c r="CC84" s="415"/>
      <c r="CD84" s="417"/>
      <c r="CE84" s="417"/>
      <c r="CF84" s="417"/>
      <c r="CG84" s="417"/>
      <c r="CH84" s="417"/>
      <c r="CI84" s="417"/>
      <c r="CJ84" s="417"/>
      <c r="CK84" s="417"/>
      <c r="CL84" s="417"/>
      <c r="CM84" s="417"/>
      <c r="CN84" s="418"/>
    </row>
    <row r="85" spans="1:92" ht="33" customHeight="1">
      <c r="A85" s="433" t="s">
        <v>43</v>
      </c>
      <c r="B85" s="434"/>
      <c r="C85" s="401"/>
      <c r="D85" s="401"/>
      <c r="E85" s="401"/>
      <c r="F85" s="401"/>
      <c r="G85" s="401"/>
      <c r="H85" s="401"/>
      <c r="I85" s="401"/>
      <c r="J85" s="401"/>
      <c r="K85" s="402"/>
      <c r="L85" s="403" t="s">
        <v>127</v>
      </c>
      <c r="M85" s="399"/>
      <c r="N85" s="398"/>
      <c r="O85" s="398"/>
      <c r="P85" s="398"/>
      <c r="Q85" s="398"/>
      <c r="R85" s="398"/>
      <c r="S85" s="398"/>
      <c r="T85" s="398"/>
      <c r="U85" s="398"/>
      <c r="V85" s="398"/>
      <c r="W85" s="399" t="s">
        <v>128</v>
      </c>
      <c r="X85" s="399"/>
      <c r="Y85" s="398"/>
      <c r="Z85" s="398"/>
      <c r="AA85" s="398"/>
      <c r="AB85" s="398"/>
      <c r="AC85" s="398"/>
      <c r="AD85" s="398"/>
      <c r="AE85" s="398"/>
      <c r="AF85" s="398"/>
      <c r="AG85" s="398"/>
      <c r="AH85" s="399" t="s">
        <v>129</v>
      </c>
      <c r="AI85" s="399"/>
      <c r="AJ85" s="398"/>
      <c r="AK85" s="398"/>
      <c r="AL85" s="398"/>
      <c r="AM85" s="398"/>
      <c r="AN85" s="398"/>
      <c r="AO85" s="398"/>
      <c r="AP85" s="398"/>
      <c r="AQ85" s="398"/>
      <c r="AR85" s="414"/>
      <c r="AS85" s="483"/>
      <c r="AT85" s="484"/>
      <c r="AU85" s="484"/>
      <c r="AV85" s="484"/>
      <c r="AW85" s="484"/>
      <c r="AX85" s="484"/>
      <c r="AY85" s="484"/>
      <c r="AZ85" s="484"/>
      <c r="BA85" s="484"/>
      <c r="BB85" s="484"/>
      <c r="BC85" s="485"/>
      <c r="BD85" s="112"/>
      <c r="BE85" s="416"/>
      <c r="BF85" s="416"/>
      <c r="BG85" s="419"/>
      <c r="BH85" s="419"/>
      <c r="BI85" s="419"/>
      <c r="BJ85" s="419"/>
      <c r="BK85" s="419"/>
      <c r="BL85" s="419"/>
      <c r="BM85" s="419"/>
      <c r="BN85" s="419"/>
      <c r="BO85" s="419"/>
      <c r="BP85" s="416"/>
      <c r="BQ85" s="416"/>
      <c r="BR85" s="419"/>
      <c r="BS85" s="419"/>
      <c r="BT85" s="419"/>
      <c r="BU85" s="419"/>
      <c r="BV85" s="419"/>
      <c r="BW85" s="419"/>
      <c r="BX85" s="419"/>
      <c r="BY85" s="419"/>
      <c r="BZ85" s="419"/>
      <c r="CA85" s="419"/>
      <c r="CB85" s="416"/>
      <c r="CC85" s="416"/>
      <c r="CD85" s="419"/>
      <c r="CE85" s="419"/>
      <c r="CF85" s="419"/>
      <c r="CG85" s="419"/>
      <c r="CH85" s="419"/>
      <c r="CI85" s="419"/>
      <c r="CJ85" s="419"/>
      <c r="CK85" s="419"/>
      <c r="CL85" s="419"/>
      <c r="CM85" s="419"/>
      <c r="CN85" s="420"/>
    </row>
    <row r="86" spans="1:92" ht="18.75" customHeight="1">
      <c r="A86" s="85"/>
      <c r="B86" s="85"/>
      <c r="C86" s="85"/>
      <c r="D86" s="113"/>
      <c r="E86" s="113"/>
      <c r="F86" s="113"/>
      <c r="G86" s="113"/>
      <c r="H86" s="113"/>
      <c r="I86" s="113"/>
      <c r="J86" s="113"/>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132</v>
      </c>
      <c r="C87" s="85"/>
      <c r="D87" s="113"/>
      <c r="E87" s="113"/>
      <c r="F87" s="113"/>
      <c r="G87" s="113"/>
      <c r="H87" s="113"/>
      <c r="I87" s="113"/>
      <c r="J87" s="113"/>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5"/>
      <c r="B88" s="205"/>
      <c r="C88" s="205"/>
      <c r="D88" s="205"/>
      <c r="E88" s="205"/>
      <c r="F88" s="205"/>
      <c r="G88" s="85" t="s">
        <v>133</v>
      </c>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row>
    <row r="89" spans="1:92" ht="18" customHeight="1">
      <c r="A89" s="85"/>
      <c r="B89" s="85"/>
      <c r="C89" s="85"/>
      <c r="D89" s="113"/>
      <c r="E89" s="113"/>
      <c r="F89" s="113"/>
      <c r="G89" s="113"/>
      <c r="H89" s="113"/>
      <c r="I89" s="113"/>
      <c r="J89" s="113"/>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173</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36"/>
      <c r="BQ92" s="436"/>
      <c r="BR92" s="436"/>
      <c r="BS92" s="436"/>
      <c r="BT92" s="436"/>
      <c r="BU92" s="436"/>
      <c r="BV92" s="436"/>
      <c r="BW92" s="436"/>
      <c r="BX92" s="436"/>
      <c r="BY92" s="436"/>
      <c r="BZ92" s="436"/>
      <c r="CA92" s="436"/>
      <c r="CB92" s="436"/>
      <c r="CC92" s="436"/>
      <c r="CD92" s="436"/>
      <c r="CE92" s="436"/>
      <c r="CF92" s="436"/>
      <c r="CG92" s="436"/>
      <c r="CH92" s="436"/>
      <c r="CI92" s="436"/>
      <c r="CJ92" s="436"/>
      <c r="CK92" s="436"/>
      <c r="CL92" s="436"/>
      <c r="CM92" s="436"/>
      <c r="CN92" s="436"/>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1:92" ht="28.5" customHeight="1">
      <c r="A96" s="438" t="s">
        <v>48</v>
      </c>
      <c r="B96" s="438"/>
      <c r="C96" s="438"/>
      <c r="D96" s="438"/>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8"/>
      <c r="AY96" s="438"/>
      <c r="AZ96" s="438"/>
      <c r="BA96" s="438"/>
      <c r="BB96" s="438"/>
      <c r="BC96" s="438"/>
      <c r="BD96" s="438"/>
      <c r="BE96" s="438"/>
      <c r="BF96" s="438"/>
      <c r="BG96" s="438"/>
      <c r="BH96" s="438"/>
      <c r="BI96" s="438"/>
      <c r="BJ96" s="438"/>
      <c r="BK96" s="438"/>
      <c r="BL96" s="438"/>
      <c r="BM96" s="438"/>
      <c r="BN96" s="438"/>
      <c r="BO96" s="438"/>
      <c r="BP96" s="438"/>
      <c r="BQ96" s="438"/>
      <c r="BR96" s="438"/>
      <c r="BS96" s="438"/>
      <c r="BT96" s="438"/>
      <c r="BU96" s="438"/>
      <c r="BV96" s="438"/>
      <c r="BW96" s="438"/>
      <c r="BX96" s="438"/>
      <c r="BY96" s="438"/>
      <c r="BZ96" s="438"/>
      <c r="CA96" s="438"/>
      <c r="CB96" s="438"/>
      <c r="CC96" s="438"/>
      <c r="CD96" s="438"/>
      <c r="CE96" s="438"/>
      <c r="CF96" s="438"/>
      <c r="CG96" s="438"/>
      <c r="CH96" s="438"/>
      <c r="CI96" s="438"/>
      <c r="CJ96" s="438"/>
      <c r="CK96" s="438"/>
      <c r="CL96" s="438"/>
      <c r="CM96" s="438"/>
      <c r="CN96" s="438"/>
    </row>
    <row r="97" spans="1:92" ht="28.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row>
    <row r="98" spans="1:92" ht="18" customHeight="1">
      <c r="A98" s="115"/>
      <c r="B98" s="115"/>
    </row>
    <row r="99" spans="1:92" ht="92.25" customHeight="1">
      <c r="A99" s="437" t="s">
        <v>49</v>
      </c>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437"/>
      <c r="BA99" s="437"/>
      <c r="BB99" s="437"/>
      <c r="BC99" s="437"/>
      <c r="BD99" s="437"/>
      <c r="BE99" s="437"/>
      <c r="BF99" s="437"/>
      <c r="BG99" s="437"/>
      <c r="BH99" s="437"/>
      <c r="BI99" s="437"/>
      <c r="BJ99" s="437"/>
      <c r="BK99" s="437"/>
      <c r="BL99" s="437"/>
      <c r="BM99" s="437"/>
      <c r="BN99" s="437"/>
      <c r="BO99" s="437"/>
      <c r="BP99" s="437"/>
      <c r="BQ99" s="437"/>
      <c r="BR99" s="437"/>
      <c r="BS99" s="437"/>
      <c r="BT99" s="437"/>
      <c r="BU99" s="437"/>
      <c r="BV99" s="437"/>
      <c r="BW99" s="437"/>
      <c r="BX99" s="437"/>
      <c r="BY99" s="437"/>
      <c r="BZ99" s="437"/>
      <c r="CA99" s="437"/>
      <c r="CB99" s="437"/>
      <c r="CC99" s="437"/>
      <c r="CD99" s="437"/>
      <c r="CE99" s="437"/>
      <c r="CF99" s="437"/>
      <c r="CG99" s="437"/>
      <c r="CH99" s="437"/>
      <c r="CI99" s="437"/>
      <c r="CJ99" s="437"/>
      <c r="CK99" s="437"/>
      <c r="CL99" s="437"/>
      <c r="CM99" s="437"/>
      <c r="CN99" s="437"/>
    </row>
    <row r="100" spans="1:92" ht="18" customHeight="1">
      <c r="A100" s="116"/>
      <c r="B100" s="116"/>
      <c r="C100" s="117"/>
      <c r="D100" s="117"/>
      <c r="E100" s="118"/>
      <c r="F100" s="118"/>
      <c r="G100" s="119"/>
      <c r="H100" s="119"/>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row>
    <row r="101" spans="1:92" ht="18" customHeight="1">
      <c r="A101" s="116"/>
      <c r="B101" s="116"/>
      <c r="C101" s="117"/>
      <c r="D101" s="117"/>
      <c r="E101" s="118"/>
      <c r="F101" s="118"/>
      <c r="G101" s="119"/>
      <c r="H101" s="119"/>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row>
    <row r="102" spans="1:92" ht="18" customHeight="1">
      <c r="A102" s="120"/>
      <c r="B102" s="120"/>
      <c r="C102" s="117"/>
      <c r="D102" s="117"/>
      <c r="E102" s="118"/>
      <c r="F102" s="118"/>
      <c r="G102" s="119"/>
      <c r="H102" s="119"/>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row>
    <row r="103" spans="1:92" ht="18" customHeight="1">
      <c r="A103" s="120"/>
      <c r="B103" s="120"/>
      <c r="C103" s="117"/>
      <c r="D103" s="117"/>
      <c r="E103" s="118"/>
      <c r="F103" s="118"/>
      <c r="G103" s="119"/>
      <c r="H103" s="119"/>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row>
    <row r="104" spans="1:92" ht="18" customHeight="1">
      <c r="A104" s="439" t="s">
        <v>50</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39"/>
      <c r="BS104" s="439"/>
      <c r="BT104" s="439"/>
      <c r="BU104" s="439"/>
      <c r="BV104" s="439"/>
      <c r="BW104" s="439"/>
      <c r="BX104" s="439"/>
      <c r="BY104" s="439"/>
      <c r="BZ104" s="439"/>
      <c r="CA104" s="439"/>
      <c r="CB104" s="439"/>
      <c r="CC104" s="439"/>
      <c r="CD104" s="439"/>
      <c r="CE104" s="439"/>
      <c r="CF104" s="439"/>
      <c r="CG104" s="439"/>
      <c r="CH104" s="439"/>
      <c r="CI104" s="439"/>
      <c r="CJ104" s="439"/>
      <c r="CK104" s="439"/>
      <c r="CL104" s="439"/>
      <c r="CM104" s="439"/>
      <c r="CN104" s="439"/>
    </row>
    <row r="105" spans="1:92" ht="18"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row>
    <row r="106" spans="1:92" ht="117" customHeight="1">
      <c r="A106" s="440" t="s">
        <v>161</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0"/>
      <c r="AY106" s="440"/>
      <c r="AZ106" s="440"/>
      <c r="BA106" s="440"/>
      <c r="BB106" s="440"/>
      <c r="BC106" s="440"/>
      <c r="BD106" s="440"/>
      <c r="BE106" s="440"/>
      <c r="BF106" s="440"/>
      <c r="BG106" s="440"/>
      <c r="BH106" s="440"/>
      <c r="BI106" s="440"/>
      <c r="BJ106" s="440"/>
      <c r="BK106" s="440"/>
      <c r="BL106" s="440"/>
      <c r="BM106" s="440"/>
      <c r="BN106" s="440"/>
      <c r="BO106" s="440"/>
      <c r="BP106" s="440"/>
      <c r="BQ106" s="440"/>
      <c r="BR106" s="440"/>
      <c r="BS106" s="440"/>
      <c r="BT106" s="440"/>
      <c r="BU106" s="440"/>
      <c r="BV106" s="440"/>
      <c r="BW106" s="440"/>
      <c r="BX106" s="440"/>
      <c r="BY106" s="440"/>
      <c r="BZ106" s="440"/>
      <c r="CA106" s="440"/>
      <c r="CB106" s="440"/>
      <c r="CC106" s="440"/>
      <c r="CD106" s="440"/>
      <c r="CE106" s="440"/>
      <c r="CF106" s="440"/>
      <c r="CG106" s="440"/>
      <c r="CH106" s="440"/>
      <c r="CI106" s="440"/>
      <c r="CJ106" s="440"/>
      <c r="CK106" s="440"/>
      <c r="CL106" s="440"/>
      <c r="CM106" s="440"/>
      <c r="CN106" s="440"/>
    </row>
    <row r="107" spans="1:92" ht="18" customHeight="1">
      <c r="A107" s="117"/>
      <c r="B107" s="117"/>
      <c r="C107" s="116"/>
      <c r="D107" s="117"/>
      <c r="E107" s="118"/>
      <c r="F107" s="118"/>
      <c r="G107" s="119"/>
      <c r="H107" s="119"/>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row>
    <row r="108" spans="1:92" ht="56.25" customHeight="1">
      <c r="A108" s="435" t="s">
        <v>51</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F108" s="435"/>
      <c r="BG108" s="435"/>
      <c r="BH108" s="435"/>
      <c r="BI108" s="435"/>
      <c r="BJ108" s="435"/>
      <c r="BK108" s="435"/>
      <c r="BL108" s="435"/>
      <c r="BM108" s="435"/>
      <c r="BN108" s="435"/>
      <c r="BO108" s="435"/>
      <c r="BP108" s="435"/>
      <c r="BQ108" s="435"/>
      <c r="BR108" s="435"/>
      <c r="BS108" s="435"/>
      <c r="BT108" s="435"/>
      <c r="BU108" s="435"/>
      <c r="BV108" s="435"/>
      <c r="BW108" s="435"/>
      <c r="BX108" s="435"/>
      <c r="BY108" s="435"/>
      <c r="BZ108" s="435"/>
      <c r="CA108" s="435"/>
      <c r="CB108" s="435"/>
      <c r="CC108" s="435"/>
      <c r="CD108" s="435"/>
      <c r="CE108" s="435"/>
      <c r="CF108" s="435"/>
      <c r="CG108" s="435"/>
      <c r="CH108" s="435"/>
      <c r="CI108" s="435"/>
      <c r="CJ108" s="435"/>
      <c r="CK108" s="435"/>
      <c r="CL108" s="435"/>
      <c r="CM108" s="435"/>
      <c r="CN108" s="435"/>
    </row>
    <row r="109" spans="1:92" ht="18" customHeight="1">
      <c r="A109" s="116"/>
      <c r="B109" s="116"/>
      <c r="C109" s="117"/>
      <c r="D109" s="117"/>
      <c r="E109" s="118"/>
      <c r="F109" s="118"/>
      <c r="G109" s="119"/>
      <c r="H109" s="119"/>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row>
    <row r="110" spans="1:92" ht="56.25" customHeight="1">
      <c r="A110" s="435" t="s">
        <v>52</v>
      </c>
      <c r="B110" s="435"/>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5"/>
      <c r="AY110" s="435"/>
      <c r="AZ110" s="435"/>
      <c r="BA110" s="435"/>
      <c r="BB110" s="435"/>
      <c r="BC110" s="435"/>
      <c r="BD110" s="435"/>
      <c r="BE110" s="435"/>
      <c r="BF110" s="435"/>
      <c r="BG110" s="435"/>
      <c r="BH110" s="435"/>
      <c r="BI110" s="435"/>
      <c r="BJ110" s="435"/>
      <c r="BK110" s="435"/>
      <c r="BL110" s="435"/>
      <c r="BM110" s="435"/>
      <c r="BN110" s="435"/>
      <c r="BO110" s="435"/>
      <c r="BP110" s="435"/>
      <c r="BQ110" s="435"/>
      <c r="BR110" s="435"/>
      <c r="BS110" s="435"/>
      <c r="BT110" s="435"/>
      <c r="BU110" s="435"/>
      <c r="BV110" s="435"/>
      <c r="BW110" s="435"/>
      <c r="BX110" s="435"/>
      <c r="BY110" s="435"/>
      <c r="BZ110" s="435"/>
      <c r="CA110" s="435"/>
      <c r="CB110" s="435"/>
      <c r="CC110" s="435"/>
      <c r="CD110" s="435"/>
      <c r="CE110" s="435"/>
      <c r="CF110" s="435"/>
      <c r="CG110" s="435"/>
      <c r="CH110" s="435"/>
      <c r="CI110" s="435"/>
      <c r="CJ110" s="435"/>
      <c r="CK110" s="435"/>
      <c r="CL110" s="435"/>
      <c r="CM110" s="435"/>
      <c r="CN110" s="435"/>
    </row>
    <row r="111" spans="1:92" ht="18" customHeight="1">
      <c r="A111" s="117"/>
      <c r="B111" s="117"/>
      <c r="C111" s="117"/>
      <c r="D111" s="117"/>
      <c r="E111" s="118"/>
      <c r="F111" s="118"/>
      <c r="G111" s="119"/>
      <c r="H111" s="119"/>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row>
    <row r="112" spans="1:92" ht="57" customHeight="1">
      <c r="A112" s="435" t="s">
        <v>53</v>
      </c>
      <c r="B112" s="435"/>
      <c r="C112" s="435"/>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5"/>
      <c r="BD112" s="435"/>
      <c r="BE112" s="435"/>
      <c r="BF112" s="435"/>
      <c r="BG112" s="435"/>
      <c r="BH112" s="435"/>
      <c r="BI112" s="435"/>
      <c r="BJ112" s="435"/>
      <c r="BK112" s="435"/>
      <c r="BL112" s="435"/>
      <c r="BM112" s="435"/>
      <c r="BN112" s="435"/>
      <c r="BO112" s="435"/>
      <c r="BP112" s="435"/>
      <c r="BQ112" s="435"/>
      <c r="BR112" s="435"/>
      <c r="BS112" s="435"/>
      <c r="BT112" s="435"/>
      <c r="BU112" s="435"/>
      <c r="BV112" s="435"/>
      <c r="BW112" s="435"/>
      <c r="BX112" s="435"/>
      <c r="BY112" s="435"/>
      <c r="BZ112" s="435"/>
      <c r="CA112" s="435"/>
      <c r="CB112" s="435"/>
      <c r="CC112" s="435"/>
      <c r="CD112" s="435"/>
      <c r="CE112" s="435"/>
      <c r="CF112" s="435"/>
      <c r="CG112" s="435"/>
      <c r="CH112" s="435"/>
      <c r="CI112" s="435"/>
      <c r="CJ112" s="435"/>
      <c r="CK112" s="435"/>
      <c r="CL112" s="435"/>
      <c r="CM112" s="435"/>
      <c r="CN112" s="435"/>
    </row>
    <row r="113" spans="1:92" ht="57"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c r="CJ113" s="122"/>
      <c r="CK113" s="122"/>
      <c r="CL113" s="122"/>
      <c r="CM113" s="122"/>
      <c r="CN113" s="122"/>
    </row>
    <row r="114" spans="1:92" ht="57"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c r="CJ114" s="122"/>
      <c r="CK114" s="122"/>
      <c r="CL114" s="122"/>
      <c r="CM114" s="122"/>
      <c r="CN114" s="122"/>
    </row>
    <row r="115" spans="1:92" ht="57"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c r="CJ115" s="122"/>
      <c r="CK115" s="122"/>
      <c r="CL115" s="122"/>
      <c r="CM115" s="122"/>
      <c r="CN115" s="122"/>
    </row>
    <row r="116" spans="1:92" ht="57"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c r="CK116" s="122"/>
      <c r="CL116" s="122"/>
      <c r="CM116" s="122"/>
      <c r="CN116" s="122"/>
    </row>
    <row r="117" spans="1:92" ht="57"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c r="CJ117" s="122"/>
      <c r="CK117" s="122"/>
      <c r="CL117" s="122"/>
      <c r="CM117" s="122"/>
      <c r="CN117" s="122"/>
    </row>
    <row r="118" spans="1:92" ht="57"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122"/>
      <c r="CK118" s="122"/>
      <c r="CL118" s="122"/>
      <c r="CM118" s="122"/>
      <c r="CN118" s="122"/>
    </row>
    <row r="119" spans="1:92" ht="57"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row>
  </sheetData>
  <sheetProtection algorithmName="SHA-512" hashValue="yCjq7Gy0biG5p8nLhhG1vo3SXPhsdCR1gP6awREkJOsWB3kDS1w9Nt4vW/jClmpmLI41H++kcJy0Gjd7++VnHA==" saltValue="FeYJVzSTWo3fFqA0hQvb/A=="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35"/>
  <conditionalFormatting sqref="Z75 AI75">
    <cfRule type="expression" dxfId="149" priority="100" stopIfTrue="1">
      <formula>Z75=""</formula>
    </cfRule>
  </conditionalFormatting>
  <conditionalFormatting sqref="BD12:BK12">
    <cfRule type="expression" dxfId="148" priority="90">
      <formula>$BD$12=""</formula>
    </cfRule>
  </conditionalFormatting>
  <conditionalFormatting sqref="BL12:CL12">
    <cfRule type="expression" dxfId="147" priority="89">
      <formula>$BL$12=""</formula>
    </cfRule>
  </conditionalFormatting>
  <conditionalFormatting sqref="BD13:CL13">
    <cfRule type="expression" dxfId="146" priority="88" stopIfTrue="1">
      <formula>$BL$12=""</formula>
    </cfRule>
  </conditionalFormatting>
  <conditionalFormatting sqref="O56 AB56 L57">
    <cfRule type="expression" dxfId="145" priority="87" stopIfTrue="1">
      <formula>L56=""</formula>
    </cfRule>
  </conditionalFormatting>
  <conditionalFormatting sqref="L64 AC64">
    <cfRule type="expression" dxfId="144" priority="85" stopIfTrue="1">
      <formula>AND($L$64="□",$AC$64="□")</formula>
    </cfRule>
  </conditionalFormatting>
  <conditionalFormatting sqref="L64:AB67">
    <cfRule type="expression" dxfId="143" priority="84" stopIfTrue="1">
      <formula>$AC$64="■"</formula>
    </cfRule>
  </conditionalFormatting>
  <conditionalFormatting sqref="AC64:CM67">
    <cfRule type="expression" dxfId="142" priority="83" stopIfTrue="1">
      <formula>$L$64="■"</formula>
    </cfRule>
  </conditionalFormatting>
  <conditionalFormatting sqref="AC57:AS57">
    <cfRule type="expression" dxfId="141" priority="81" stopIfTrue="1">
      <formula>$AC$57=""</formula>
    </cfRule>
  </conditionalFormatting>
  <conditionalFormatting sqref="AT57:CN57">
    <cfRule type="expression" dxfId="140" priority="80" stopIfTrue="1">
      <formula>$AT$57=""</formula>
    </cfRule>
  </conditionalFormatting>
  <conditionalFormatting sqref="AC65:CN67">
    <cfRule type="expression" dxfId="139" priority="79" stopIfTrue="1">
      <formula>$L$64="■"</formula>
    </cfRule>
  </conditionalFormatting>
  <conditionalFormatting sqref="AV65:CL65">
    <cfRule type="expression" dxfId="138" priority="78" stopIfTrue="1">
      <formula>AND($AC$64="■",$AV$65="")</formula>
    </cfRule>
  </conditionalFormatting>
  <conditionalFormatting sqref="O61:AC61">
    <cfRule type="expression" dxfId="137" priority="77" stopIfTrue="1">
      <formula>$L$60="■"</formula>
    </cfRule>
  </conditionalFormatting>
  <conditionalFormatting sqref="BE59:BR59">
    <cfRule type="expression" dxfId="136" priority="76" stopIfTrue="1">
      <formula>$BE$59=""</formula>
    </cfRule>
  </conditionalFormatting>
  <conditionalFormatting sqref="L60:N61">
    <cfRule type="expression" dxfId="135" priority="75">
      <formula>AND($L$60="□",$L$61="□")</formula>
    </cfRule>
  </conditionalFormatting>
  <conditionalFormatting sqref="AC60">
    <cfRule type="expression" dxfId="134" priority="73" stopIfTrue="1">
      <formula>$L$61="■"</formula>
    </cfRule>
  </conditionalFormatting>
  <conditionalFormatting sqref="L60:AB60">
    <cfRule type="expression" dxfId="133" priority="72">
      <formula>$L$61="■"</formula>
    </cfRule>
  </conditionalFormatting>
  <conditionalFormatting sqref="L61:N61">
    <cfRule type="expression" dxfId="132" priority="69">
      <formula>$L$60="■"</formula>
    </cfRule>
  </conditionalFormatting>
  <conditionalFormatting sqref="L58">
    <cfRule type="expression" dxfId="131" priority="62" stopIfTrue="1">
      <formula>L58=""</formula>
    </cfRule>
  </conditionalFormatting>
  <conditionalFormatting sqref="BD14:CJ14">
    <cfRule type="expression" dxfId="130" priority="61" stopIfTrue="1">
      <formula>$BD$14=""</formula>
    </cfRule>
  </conditionalFormatting>
  <conditionalFormatting sqref="BD15:CJ15">
    <cfRule type="expression" dxfId="129" priority="60" stopIfTrue="1">
      <formula>$BD$15=""</formula>
    </cfRule>
  </conditionalFormatting>
  <conditionalFormatting sqref="BH16:BK16">
    <cfRule type="expression" dxfId="128" priority="59" stopIfTrue="1">
      <formula>$BH$16=""</formula>
    </cfRule>
  </conditionalFormatting>
  <conditionalFormatting sqref="BO16:BR16">
    <cfRule type="expression" dxfId="127" priority="58" stopIfTrue="1">
      <formula>$BO$16=""</formula>
    </cfRule>
  </conditionalFormatting>
  <conditionalFormatting sqref="BV16:BY16">
    <cfRule type="expression" dxfId="126" priority="57" stopIfTrue="1">
      <formula>$BV$16=""</formula>
    </cfRule>
  </conditionalFormatting>
  <conditionalFormatting sqref="L50:AR50">
    <cfRule type="expression" dxfId="125" priority="54">
      <formula>$L$50=""</formula>
    </cfRule>
  </conditionalFormatting>
  <conditionalFormatting sqref="N51:V51">
    <cfRule type="expression" dxfId="124" priority="53" stopIfTrue="1">
      <formula>$N$51=""</formula>
    </cfRule>
  </conditionalFormatting>
  <conditionalFormatting sqref="Y51:AG51">
    <cfRule type="expression" dxfId="123" priority="52" stopIfTrue="1">
      <formula>$Y$51=""</formula>
    </cfRule>
  </conditionalFormatting>
  <conditionalFormatting sqref="AJ51:AR51">
    <cfRule type="expression" dxfId="122" priority="51" stopIfTrue="1">
      <formula>$AJ$51=""</formula>
    </cfRule>
  </conditionalFormatting>
  <conditionalFormatting sqref="BD11:BH11">
    <cfRule type="expression" dxfId="121" priority="50" stopIfTrue="1">
      <formula>$BD$11=""</formula>
    </cfRule>
  </conditionalFormatting>
  <conditionalFormatting sqref="BK11:BO11">
    <cfRule type="expression" dxfId="120" priority="49" stopIfTrue="1">
      <formula>$BK$11=""</formula>
    </cfRule>
  </conditionalFormatting>
  <conditionalFormatting sqref="R75:U75">
    <cfRule type="expression" dxfId="119" priority="39">
      <formula>$R$75=""</formula>
    </cfRule>
    <cfRule type="expression" dxfId="118" priority="40">
      <formula>"R75="""""</formula>
    </cfRule>
  </conditionalFormatting>
  <conditionalFormatting sqref="L62:N62">
    <cfRule type="expression" dxfId="117" priority="23" stopIfTrue="1">
      <formula>AND($L$62="□",$AI$62="□",$BJ$62="□")</formula>
    </cfRule>
  </conditionalFormatting>
  <conditionalFormatting sqref="AI62:AK62">
    <cfRule type="expression" dxfId="116" priority="22" stopIfTrue="1">
      <formula>AND($L$62="□",$AI$62="□",$BJ$62="□")</formula>
    </cfRule>
  </conditionalFormatting>
  <conditionalFormatting sqref="BJ62:BL62">
    <cfRule type="expression" dxfId="115" priority="21" stopIfTrue="1">
      <formula>AND($L$62="□",$AI$62="□",$BJ$62="□")</formula>
    </cfRule>
  </conditionalFormatting>
  <conditionalFormatting sqref="AI63:CN63">
    <cfRule type="expression" dxfId="114" priority="20" stopIfTrue="1">
      <formula>$L$62="■"</formula>
    </cfRule>
  </conditionalFormatting>
  <conditionalFormatting sqref="AI62:CN62">
    <cfRule type="expression" dxfId="113" priority="19" stopIfTrue="1">
      <formula>$L$62="■"</formula>
    </cfRule>
  </conditionalFormatting>
  <conditionalFormatting sqref="L62:AH62">
    <cfRule type="expression" dxfId="112" priority="18">
      <formula>$AI$62="■"</formula>
    </cfRule>
  </conditionalFormatting>
  <conditionalFormatting sqref="BJ62:CN62">
    <cfRule type="expression" dxfId="111" priority="17">
      <formula>$AI$62="■"</formula>
    </cfRule>
  </conditionalFormatting>
  <conditionalFormatting sqref="L63:AH63">
    <cfRule type="expression" dxfId="110" priority="16">
      <formula>$AI$62="■"</formula>
    </cfRule>
  </conditionalFormatting>
  <conditionalFormatting sqref="BJ63:CN63">
    <cfRule type="expression" dxfId="109" priority="15">
      <formula>$AI$62="■"</formula>
    </cfRule>
  </conditionalFormatting>
  <conditionalFormatting sqref="L62:BI62">
    <cfRule type="expression" dxfId="108" priority="14">
      <formula>$BJ$62="■"</formula>
    </cfRule>
  </conditionalFormatting>
  <conditionalFormatting sqref="L63:BI63">
    <cfRule type="expression" dxfId="107" priority="13">
      <formula>$BJ$62="■"</formula>
    </cfRule>
  </conditionalFormatting>
  <conditionalFormatting sqref="BV5:BY5">
    <cfRule type="expression" dxfId="106" priority="12">
      <formula>$BV$5=""</formula>
    </cfRule>
  </conditionalFormatting>
  <conditionalFormatting sqref="CB5:CE5">
    <cfRule type="expression" dxfId="105" priority="11">
      <formula>$CB$5=""</formula>
    </cfRule>
  </conditionalFormatting>
  <conditionalFormatting sqref="CH5:CK5">
    <cfRule type="expression" dxfId="104" priority="10">
      <formula>$CH$5=""</formula>
    </cfRule>
  </conditionalFormatting>
  <conditionalFormatting sqref="BU75:BY75">
    <cfRule type="expression" dxfId="103" priority="9" stopIfTrue="1">
      <formula>$BU$75=""</formula>
    </cfRule>
  </conditionalFormatting>
  <conditionalFormatting sqref="CD75:CH75">
    <cfRule type="expression" dxfId="102" priority="8" stopIfTrue="1">
      <formula>$CD$75=""</formula>
    </cfRule>
  </conditionalFormatting>
  <conditionalFormatting sqref="AT64">
    <cfRule type="expression" priority="3" stopIfTrue="1">
      <formula>AND($AC$65="■",$AT$65="■")</formula>
    </cfRule>
    <cfRule type="expression" dxfId="101" priority="5" stopIfTrue="1">
      <formula>AND($AC$63="■",$AT$63="□")</formula>
    </cfRule>
  </conditionalFormatting>
  <conditionalFormatting sqref="AT64">
    <cfRule type="expression" dxfId="100" priority="4" stopIfTrue="1">
      <formula>$L$63="■"</formula>
    </cfRule>
  </conditionalFormatting>
  <conditionalFormatting sqref="BL75:BO75">
    <cfRule type="expression" dxfId="99" priority="1">
      <formula>$R$75=""</formula>
    </cfRule>
    <cfRule type="expression" dxfId="98" priority="2">
      <formula>"R75="""""</formula>
    </cfRule>
  </conditionalFormatting>
  <dataValidations count="13">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imeMode="disabled" allowBlank="1" showInputMessage="1" showErrorMessage="1" sqref="BV5:BY5 R75:U75 BL75:BO75" xr:uid="{EB6D72FB-C4FE-4FD6-8DF9-D7306BAD19F4}">
      <formula1>"4,5,6,7,8,9,10"</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M7" sqref="M7"/>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2"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16"/>
      <c r="AU1" s="316"/>
      <c r="AV1" s="316"/>
      <c r="AW1" s="315" t="str">
        <f>'様式第１｜交付申請書'!$BR$2</f>
        <v>事業番号</v>
      </c>
      <c r="AX1" s="629">
        <f>'様式第１｜交付申請書'!$CA$2</f>
        <v>0</v>
      </c>
      <c r="AY1" s="629"/>
      <c r="AZ1" s="629"/>
      <c r="BA1" s="629"/>
      <c r="BB1" s="629"/>
      <c r="BC1" s="629"/>
    </row>
    <row r="2" spans="1:58" s="1" customFormat="1" ht="18.75" customHeight="1">
      <c r="B2" s="2"/>
      <c r="C2" s="2"/>
      <c r="AW2" s="315" t="str">
        <f>'様式第１｜交付申請書'!$BR$3</f>
        <v>申請者名</v>
      </c>
      <c r="AX2" s="647" t="str">
        <f>'様式第１｜交付申請書'!$CA$3</f>
        <v/>
      </c>
      <c r="AY2" s="647"/>
      <c r="AZ2" s="647"/>
      <c r="BA2" s="647"/>
      <c r="BB2" s="647"/>
      <c r="BC2" s="647"/>
      <c r="BD2" s="317"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593" t="s">
        <v>62</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row>
    <row r="4" spans="1:58" s="23" customFormat="1" ht="30" customHeight="1">
      <c r="B4" s="202" t="s">
        <v>82</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row>
    <row r="5" spans="1:58" s="23" customFormat="1" ht="30" customHeight="1">
      <c r="B5" s="170"/>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row>
    <row r="6" spans="1:58" s="153" customFormat="1" ht="34.5" customHeight="1">
      <c r="B6" s="168" t="s">
        <v>63</v>
      </c>
      <c r="C6" s="169"/>
      <c r="D6" s="170"/>
      <c r="E6" s="170"/>
      <c r="F6" s="170"/>
      <c r="G6" s="170"/>
      <c r="H6" s="170"/>
      <c r="I6" s="170"/>
      <c r="J6" s="170"/>
      <c r="K6" s="170"/>
      <c r="L6" s="171"/>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69"/>
      <c r="BC6" s="172"/>
      <c r="BD6" s="172"/>
      <c r="BE6" s="151"/>
      <c r="BF6" s="151"/>
    </row>
    <row r="7" spans="1:58" s="153" customFormat="1" ht="34.5" customHeight="1">
      <c r="B7" s="598" t="s">
        <v>64</v>
      </c>
      <c r="C7" s="598"/>
      <c r="D7" s="598"/>
      <c r="E7" s="598"/>
      <c r="F7" s="598"/>
      <c r="G7" s="598"/>
      <c r="H7" s="598"/>
      <c r="I7" s="598"/>
      <c r="J7" s="598"/>
      <c r="K7" s="598"/>
      <c r="L7" s="170"/>
      <c r="M7" s="173" t="s">
        <v>4</v>
      </c>
      <c r="N7" s="170" t="s">
        <v>5</v>
      </c>
      <c r="O7" s="170"/>
      <c r="P7" s="170"/>
      <c r="Q7" s="174"/>
      <c r="R7" s="174"/>
      <c r="S7" s="174"/>
      <c r="T7" s="174"/>
      <c r="U7" s="174"/>
      <c r="V7" s="173" t="s">
        <v>4</v>
      </c>
      <c r="W7" s="170" t="s">
        <v>22</v>
      </c>
      <c r="X7" s="170"/>
      <c r="Y7" s="174"/>
      <c r="Z7" s="174"/>
      <c r="AA7" s="174"/>
      <c r="AB7" s="174"/>
      <c r="AC7" s="174"/>
      <c r="AD7" s="174"/>
      <c r="AE7" s="173" t="s">
        <v>4</v>
      </c>
      <c r="AF7" s="170" t="s">
        <v>23</v>
      </c>
      <c r="AG7" s="170"/>
      <c r="AH7" s="170"/>
      <c r="AI7" s="170"/>
      <c r="AJ7" s="170"/>
      <c r="AK7" s="173" t="s">
        <v>4</v>
      </c>
      <c r="AL7" s="170" t="s">
        <v>24</v>
      </c>
      <c r="AM7" s="170"/>
      <c r="AN7" s="170"/>
      <c r="AO7" s="170"/>
      <c r="AP7" s="170"/>
      <c r="AQ7" s="173" t="s">
        <v>4</v>
      </c>
      <c r="AR7" s="170" t="s">
        <v>14</v>
      </c>
      <c r="AS7" s="170"/>
      <c r="AT7" s="170"/>
      <c r="AU7" s="170"/>
      <c r="AV7" s="170"/>
      <c r="AW7" s="170"/>
      <c r="AX7" s="170"/>
      <c r="AY7" s="170"/>
      <c r="AZ7" s="175"/>
      <c r="BA7" s="175"/>
      <c r="BB7" s="170"/>
      <c r="BC7" s="170"/>
      <c r="BD7" s="170"/>
      <c r="BE7" s="151"/>
      <c r="BF7" s="151"/>
    </row>
    <row r="8" spans="1:58" s="153" customFormat="1" ht="34.5" customHeight="1">
      <c r="B8" s="176"/>
      <c r="C8" s="176"/>
      <c r="D8" s="170"/>
      <c r="E8" s="170"/>
      <c r="F8" s="170"/>
      <c r="G8" s="170"/>
      <c r="H8" s="170"/>
      <c r="I8" s="170"/>
      <c r="J8" s="170"/>
      <c r="K8" s="170"/>
      <c r="L8" s="170"/>
      <c r="M8" s="173" t="s">
        <v>4</v>
      </c>
      <c r="N8" s="170" t="s">
        <v>11</v>
      </c>
      <c r="O8" s="170"/>
      <c r="P8" s="172"/>
      <c r="Q8" s="170" t="s">
        <v>12</v>
      </c>
      <c r="R8" s="597"/>
      <c r="S8" s="597"/>
      <c r="T8" s="597"/>
      <c r="U8" s="597"/>
      <c r="V8" s="597"/>
      <c r="W8" s="597"/>
      <c r="X8" s="597"/>
      <c r="Y8" s="597"/>
      <c r="Z8" s="597"/>
      <c r="AA8" s="597"/>
      <c r="AB8" s="597"/>
      <c r="AC8" s="172" t="s">
        <v>13</v>
      </c>
      <c r="AD8" s="172"/>
      <c r="AE8" s="172"/>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51"/>
      <c r="BF8" s="151"/>
    </row>
    <row r="9" spans="1:58" s="153" customFormat="1" ht="34.5" customHeight="1">
      <c r="B9" s="156"/>
      <c r="C9" s="156"/>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7"/>
      <c r="AK9" s="151"/>
      <c r="AL9" s="151"/>
      <c r="AM9" s="151"/>
      <c r="AN9" s="151"/>
      <c r="AO9" s="151"/>
      <c r="AP9" s="151"/>
      <c r="AQ9" s="151"/>
      <c r="AR9" s="151"/>
      <c r="AS9" s="151"/>
      <c r="AT9" s="151"/>
      <c r="AU9" s="151"/>
      <c r="AV9" s="151"/>
      <c r="AW9" s="151"/>
      <c r="AX9" s="151"/>
      <c r="AY9" s="151"/>
      <c r="AZ9" s="151"/>
      <c r="BA9" s="151"/>
      <c r="BB9" s="156"/>
      <c r="BC9" s="151"/>
      <c r="BD9" s="151"/>
      <c r="BE9" s="151"/>
      <c r="BF9" s="151"/>
    </row>
    <row r="10" spans="1:58" s="153" customFormat="1" ht="34.5" customHeight="1">
      <c r="B10" s="598" t="s">
        <v>157</v>
      </c>
      <c r="C10" s="598"/>
      <c r="D10" s="598"/>
      <c r="E10" s="598"/>
      <c r="F10" s="598"/>
      <c r="G10" s="598"/>
      <c r="H10" s="598"/>
      <c r="I10" s="598"/>
      <c r="J10" s="598"/>
      <c r="K10" s="598"/>
      <c r="L10" s="170"/>
      <c r="M10" s="599"/>
      <c r="N10" s="599"/>
      <c r="O10" s="599"/>
      <c r="P10" s="599"/>
      <c r="Q10" s="599"/>
      <c r="R10" s="599"/>
      <c r="S10" s="599"/>
      <c r="T10" s="599"/>
      <c r="U10" s="599"/>
      <c r="V10" s="599"/>
      <c r="W10" s="151" t="s">
        <v>147</v>
      </c>
      <c r="X10" s="151" t="s">
        <v>148</v>
      </c>
      <c r="Y10" s="151"/>
      <c r="Z10" s="151"/>
      <c r="AA10" s="157"/>
      <c r="AB10" s="151"/>
      <c r="AC10" s="151"/>
      <c r="AD10" s="151"/>
      <c r="AE10" s="151"/>
      <c r="AF10" s="151"/>
      <c r="AG10" s="151"/>
      <c r="AH10" s="151"/>
      <c r="AI10" s="212"/>
      <c r="AJ10" s="151"/>
      <c r="AK10" s="151"/>
      <c r="AL10" s="151"/>
      <c r="AM10" s="151"/>
      <c r="AN10" s="151"/>
      <c r="AO10" s="151"/>
      <c r="AP10" s="151"/>
      <c r="AQ10" s="151"/>
      <c r="AR10" s="151"/>
      <c r="AS10" s="156"/>
      <c r="AT10" s="151"/>
      <c r="AU10" s="151"/>
      <c r="AV10" s="151"/>
      <c r="AW10" s="151"/>
      <c r="AX10" s="151"/>
      <c r="AY10" s="151"/>
      <c r="AZ10" s="151"/>
      <c r="BA10" s="151"/>
      <c r="BB10" s="156"/>
      <c r="BC10" s="151"/>
      <c r="BD10" s="151"/>
      <c r="BE10" s="151"/>
      <c r="BF10" s="151"/>
    </row>
    <row r="11" spans="1:58" s="153" customFormat="1" ht="34.5" customHeight="1">
      <c r="B11" s="156"/>
      <c r="C11" s="156"/>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7"/>
      <c r="AK11" s="151"/>
      <c r="AL11" s="151"/>
      <c r="AM11" s="151"/>
      <c r="AN11" s="151"/>
      <c r="AO11" s="151"/>
      <c r="AP11" s="151"/>
      <c r="AQ11" s="151"/>
      <c r="AR11" s="151"/>
      <c r="AS11" s="151"/>
      <c r="AT11" s="151"/>
      <c r="AU11" s="151"/>
      <c r="AV11" s="151"/>
      <c r="AW11" s="151"/>
      <c r="AX11" s="151"/>
      <c r="AY11" s="151"/>
      <c r="AZ11" s="151"/>
      <c r="BA11" s="151"/>
      <c r="BB11" s="156"/>
      <c r="BC11" s="151"/>
      <c r="BD11" s="151"/>
      <c r="BE11" s="151"/>
      <c r="BF11" s="151"/>
    </row>
    <row r="12" spans="1:58" s="153" customFormat="1" ht="34.5" customHeight="1">
      <c r="B12" s="598" t="s">
        <v>65</v>
      </c>
      <c r="C12" s="598"/>
      <c r="D12" s="598"/>
      <c r="E12" s="598"/>
      <c r="F12" s="598"/>
      <c r="G12" s="598"/>
      <c r="H12" s="598"/>
      <c r="I12" s="598"/>
      <c r="J12" s="598"/>
      <c r="K12" s="598"/>
      <c r="L12" s="151"/>
      <c r="M12" s="594"/>
      <c r="N12" s="594"/>
      <c r="O12" s="594"/>
      <c r="P12" s="594"/>
      <c r="Q12" s="32"/>
      <c r="R12" s="155"/>
      <c r="S12" s="155"/>
      <c r="T12" s="155"/>
      <c r="U12" s="155"/>
      <c r="V12" s="155"/>
      <c r="W12" s="155"/>
      <c r="X12" s="155"/>
      <c r="Y12" s="155"/>
      <c r="Z12" s="155"/>
      <c r="AA12" s="155"/>
      <c r="AB12" s="155"/>
      <c r="AC12" s="155"/>
      <c r="AD12" s="155"/>
      <c r="AE12" s="155"/>
      <c r="AF12" s="155"/>
      <c r="AG12" s="155"/>
      <c r="AH12" s="151"/>
      <c r="AI12" s="151"/>
      <c r="AJ12" s="151"/>
      <c r="AK12" s="151"/>
      <c r="AL12" s="151"/>
      <c r="AM12" s="151"/>
      <c r="AN12" s="151"/>
      <c r="AO12" s="151"/>
      <c r="AP12" s="151"/>
      <c r="AQ12" s="151"/>
      <c r="AR12" s="151"/>
      <c r="AS12" s="151"/>
      <c r="AT12" s="151"/>
      <c r="AU12" s="151"/>
      <c r="AV12" s="151"/>
      <c r="AW12" s="151"/>
      <c r="AX12" s="151"/>
      <c r="AY12" s="151"/>
      <c r="AZ12" s="151"/>
      <c r="BA12" s="151"/>
      <c r="BB12" s="154"/>
      <c r="BC12" s="151"/>
      <c r="BD12" s="151"/>
      <c r="BE12" s="151"/>
      <c r="BF12" s="151"/>
    </row>
    <row r="13" spans="1:58" s="153" customFormat="1" ht="34.5" customHeight="1">
      <c r="B13" s="176"/>
      <c r="C13" s="176"/>
      <c r="D13" s="170"/>
      <c r="E13" s="170"/>
      <c r="F13" s="170"/>
      <c r="G13" s="170"/>
      <c r="H13" s="170"/>
      <c r="I13" s="170"/>
      <c r="J13" s="170"/>
      <c r="K13" s="170"/>
      <c r="L13" s="151"/>
      <c r="M13" s="155"/>
      <c r="N13" s="155"/>
      <c r="O13" s="155"/>
      <c r="P13" s="155"/>
      <c r="Q13" s="155"/>
      <c r="R13" s="155"/>
      <c r="S13" s="155"/>
      <c r="T13" s="155"/>
      <c r="U13" s="155"/>
      <c r="V13" s="155"/>
      <c r="W13" s="155"/>
      <c r="X13" s="155"/>
      <c r="Y13" s="155"/>
      <c r="Z13" s="155"/>
      <c r="AA13" s="155"/>
      <c r="AB13" s="155"/>
      <c r="AC13" s="155"/>
      <c r="AD13" s="155"/>
      <c r="AE13" s="155"/>
      <c r="AF13" s="155"/>
      <c r="AG13" s="155"/>
      <c r="AH13" s="151"/>
      <c r="AI13" s="151"/>
      <c r="AJ13" s="158"/>
      <c r="AK13" s="159"/>
      <c r="AL13" s="159"/>
      <c r="AM13" s="160"/>
      <c r="AN13" s="160"/>
      <c r="AO13" s="160"/>
      <c r="AP13" s="160"/>
      <c r="AQ13" s="160"/>
      <c r="AR13" s="159"/>
      <c r="AS13" s="154"/>
      <c r="AT13" s="157"/>
      <c r="AU13" s="154"/>
      <c r="AV13" s="154"/>
      <c r="AW13" s="157"/>
      <c r="AX13" s="151"/>
      <c r="AY13" s="151"/>
      <c r="AZ13" s="151"/>
      <c r="BA13" s="151"/>
      <c r="BB13" s="154"/>
      <c r="BE13" s="585"/>
      <c r="BF13" s="585"/>
    </row>
    <row r="14" spans="1:58" s="153" customFormat="1" ht="34.5" customHeight="1">
      <c r="B14" s="176"/>
      <c r="C14" s="176"/>
      <c r="D14" s="170"/>
      <c r="E14" s="170"/>
      <c r="F14" s="170"/>
      <c r="G14" s="170"/>
      <c r="H14" s="170"/>
      <c r="I14" s="170"/>
      <c r="J14" s="170"/>
      <c r="K14" s="170"/>
      <c r="L14" s="151"/>
      <c r="M14" s="155"/>
      <c r="N14" s="155"/>
      <c r="O14" s="155"/>
      <c r="P14" s="155"/>
      <c r="Q14" s="155"/>
      <c r="R14" s="155"/>
      <c r="S14" s="155"/>
      <c r="T14" s="155"/>
      <c r="U14" s="155"/>
      <c r="V14" s="155"/>
      <c r="W14" s="155"/>
      <c r="X14" s="155"/>
      <c r="Y14" s="155"/>
      <c r="Z14" s="155"/>
      <c r="AA14" s="155"/>
      <c r="AB14" s="155"/>
      <c r="AC14" s="155"/>
      <c r="AD14" s="155"/>
      <c r="AE14" s="155"/>
      <c r="AF14" s="155"/>
      <c r="AG14" s="155"/>
      <c r="AH14" s="151"/>
      <c r="AI14" s="151"/>
      <c r="AJ14" s="151"/>
      <c r="AK14" s="151"/>
      <c r="AL14" s="151"/>
      <c r="AM14" s="151"/>
      <c r="AN14" s="151"/>
      <c r="AO14" s="151"/>
      <c r="AP14" s="151"/>
      <c r="AQ14" s="151"/>
      <c r="AR14" s="151"/>
      <c r="AS14" s="151"/>
      <c r="AT14" s="151"/>
      <c r="AU14" s="151"/>
      <c r="AV14" s="154"/>
      <c r="AW14" s="157"/>
      <c r="AX14" s="151"/>
      <c r="AY14" s="151"/>
      <c r="AZ14" s="151"/>
      <c r="BA14" s="151"/>
      <c r="BB14" s="154"/>
    </row>
    <row r="15" spans="1:58" s="153" customFormat="1" ht="34.5" customHeight="1">
      <c r="B15" s="176"/>
      <c r="C15" s="176"/>
      <c r="D15" s="170"/>
      <c r="E15" s="170"/>
      <c r="F15" s="170"/>
      <c r="G15" s="170"/>
      <c r="H15" s="170"/>
      <c r="I15" s="170"/>
      <c r="J15" s="170"/>
      <c r="K15" s="170"/>
      <c r="L15" s="151"/>
      <c r="M15" s="155"/>
      <c r="N15" s="155"/>
      <c r="O15" s="155"/>
      <c r="P15" s="155"/>
      <c r="Q15" s="155"/>
      <c r="R15" s="155"/>
      <c r="S15" s="155"/>
      <c r="T15" s="155"/>
      <c r="U15" s="155"/>
      <c r="V15" s="155"/>
      <c r="W15" s="155"/>
      <c r="X15" s="155"/>
      <c r="Y15" s="155"/>
      <c r="Z15" s="155"/>
      <c r="AA15" s="155"/>
      <c r="AB15" s="155"/>
      <c r="AC15" s="155"/>
      <c r="AD15" s="155"/>
      <c r="AE15" s="155"/>
      <c r="AF15" s="155"/>
      <c r="AG15" s="155"/>
      <c r="AH15" s="151"/>
      <c r="AI15" s="151"/>
      <c r="AJ15" s="158"/>
      <c r="AK15" s="159"/>
      <c r="AL15" s="159"/>
      <c r="AM15" s="160"/>
      <c r="AN15" s="160"/>
      <c r="AO15" s="160"/>
      <c r="AP15" s="160"/>
      <c r="AQ15" s="160"/>
      <c r="AR15" s="159"/>
      <c r="AS15" s="154"/>
      <c r="AT15" s="157"/>
      <c r="AU15" s="154"/>
      <c r="AV15" s="154"/>
      <c r="AW15" s="157"/>
      <c r="AX15" s="151"/>
      <c r="AY15" s="151"/>
      <c r="AZ15" s="151"/>
      <c r="BA15" s="151"/>
      <c r="BB15" s="154"/>
      <c r="BE15" s="147"/>
      <c r="BF15" s="147"/>
    </row>
    <row r="16" spans="1:58" s="153" customFormat="1" ht="34.5" customHeight="1">
      <c r="B16" s="168" t="s">
        <v>66</v>
      </c>
      <c r="C16" s="169"/>
      <c r="D16" s="170"/>
      <c r="E16" s="170"/>
      <c r="F16" s="170"/>
      <c r="G16" s="170"/>
      <c r="H16" s="170"/>
      <c r="I16" s="170"/>
      <c r="J16" s="170"/>
      <c r="K16" s="170"/>
      <c r="L16" s="151"/>
      <c r="M16" s="182" t="s">
        <v>4</v>
      </c>
      <c r="N16" s="595" t="s">
        <v>16</v>
      </c>
      <c r="O16" s="595"/>
      <c r="P16" s="595"/>
      <c r="Q16" s="595"/>
      <c r="R16" s="595"/>
      <c r="S16" s="595"/>
      <c r="T16" s="595"/>
      <c r="U16" s="595"/>
      <c r="V16" s="595"/>
      <c r="W16" s="595"/>
      <c r="X16" s="595"/>
      <c r="Y16" s="595"/>
      <c r="Z16" s="595"/>
      <c r="AA16" s="595"/>
      <c r="AB16" s="595"/>
      <c r="AC16" s="595"/>
      <c r="AD16" s="595"/>
      <c r="AE16" s="182" t="s">
        <v>4</v>
      </c>
      <c r="AF16" s="596" t="s">
        <v>32</v>
      </c>
      <c r="AG16" s="596"/>
      <c r="AH16" s="596"/>
      <c r="AI16" s="596"/>
      <c r="AJ16" s="596"/>
      <c r="AK16" s="596"/>
      <c r="AL16" s="596"/>
      <c r="AM16" s="596"/>
      <c r="AN16" s="596"/>
      <c r="AO16" s="596"/>
      <c r="AP16" s="596"/>
      <c r="AQ16" s="183"/>
      <c r="AR16" s="183"/>
      <c r="AS16" s="183"/>
      <c r="AT16" s="183"/>
      <c r="AU16" s="183"/>
      <c r="AV16" s="184"/>
      <c r="AW16" s="151"/>
      <c r="AX16" s="151"/>
      <c r="AY16" s="151"/>
      <c r="AZ16" s="151"/>
      <c r="BA16" s="151"/>
      <c r="BB16" s="150"/>
      <c r="BC16" s="151"/>
      <c r="BD16" s="151"/>
      <c r="BE16" s="151"/>
    </row>
    <row r="17" spans="1:58" s="153" customFormat="1" ht="34.5" customHeight="1">
      <c r="B17" s="169"/>
      <c r="C17" s="169"/>
      <c r="D17" s="170"/>
      <c r="E17" s="170"/>
      <c r="F17" s="170"/>
      <c r="G17" s="170"/>
      <c r="H17" s="170"/>
      <c r="I17" s="170"/>
      <c r="J17" s="170"/>
      <c r="K17" s="170"/>
      <c r="L17" s="151"/>
      <c r="M17" s="154"/>
      <c r="N17" s="151"/>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0"/>
      <c r="BC17" s="151"/>
      <c r="BD17" s="151"/>
      <c r="BE17" s="151"/>
    </row>
    <row r="18" spans="1:58" s="153" customFormat="1" ht="34.5" customHeight="1">
      <c r="B18" s="169"/>
      <c r="C18" s="169"/>
      <c r="D18" s="170"/>
      <c r="E18" s="170"/>
      <c r="F18" s="170"/>
      <c r="G18" s="170"/>
      <c r="H18" s="170"/>
      <c r="I18" s="170"/>
      <c r="J18" s="170"/>
      <c r="K18" s="170"/>
      <c r="L18" s="151"/>
      <c r="M18" s="154"/>
      <c r="N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0"/>
      <c r="BC18" s="151"/>
      <c r="BD18" s="151"/>
      <c r="BE18" s="151"/>
    </row>
    <row r="19" spans="1:58" s="59" customFormat="1" ht="34.5" customHeight="1" thickBot="1">
      <c r="B19" s="169"/>
      <c r="C19" s="171"/>
      <c r="D19" s="171"/>
      <c r="E19" s="171"/>
      <c r="F19" s="171"/>
      <c r="G19" s="171"/>
      <c r="H19" s="171"/>
      <c r="I19" s="171"/>
      <c r="J19" s="171"/>
      <c r="K19" s="171"/>
      <c r="M19" s="151"/>
      <c r="N19" s="161"/>
      <c r="O19" s="161"/>
      <c r="P19" s="151"/>
      <c r="Q19" s="151"/>
      <c r="R19" s="151"/>
      <c r="S19" s="151"/>
      <c r="T19" s="151"/>
      <c r="U19" s="151"/>
      <c r="V19" s="151"/>
      <c r="W19" s="151"/>
      <c r="X19" s="151"/>
      <c r="Y19" s="151"/>
      <c r="Z19" s="151"/>
      <c r="AA19" s="151"/>
      <c r="AB19" s="151"/>
      <c r="AC19" s="151"/>
      <c r="AD19" s="151"/>
      <c r="AE19" s="151"/>
      <c r="AF19" s="151"/>
      <c r="AG19" s="151"/>
      <c r="AH19" s="152"/>
      <c r="AI19" s="152"/>
      <c r="AJ19" s="151"/>
      <c r="AK19" s="152"/>
      <c r="AL19" s="152"/>
      <c r="AM19" s="152"/>
      <c r="AN19" s="152"/>
      <c r="AO19" s="152"/>
      <c r="AP19" s="152"/>
      <c r="AQ19" s="152"/>
      <c r="AR19" s="152"/>
      <c r="AS19" s="152"/>
      <c r="AT19" s="152"/>
      <c r="AU19" s="152"/>
      <c r="AV19" s="152"/>
      <c r="AW19" s="152"/>
      <c r="AX19" s="152"/>
      <c r="AY19" s="152"/>
      <c r="AZ19" s="152"/>
      <c r="BA19" s="152"/>
      <c r="BB19" s="152"/>
      <c r="BC19" s="152"/>
      <c r="BD19" s="152"/>
      <c r="BE19" s="151"/>
    </row>
    <row r="20" spans="1:58" s="59" customFormat="1" ht="34.5" customHeight="1">
      <c r="A20" s="185"/>
      <c r="B20" s="186"/>
      <c r="C20" s="187"/>
      <c r="D20" s="187"/>
      <c r="E20" s="187"/>
      <c r="F20" s="187"/>
      <c r="G20" s="187"/>
      <c r="H20" s="187"/>
      <c r="I20" s="187"/>
      <c r="J20" s="187"/>
      <c r="K20" s="187"/>
      <c r="L20" s="185"/>
      <c r="M20" s="188"/>
      <c r="N20" s="189"/>
      <c r="O20" s="189"/>
      <c r="P20" s="188"/>
      <c r="Q20" s="188"/>
      <c r="R20" s="188"/>
      <c r="S20" s="188"/>
      <c r="T20" s="188"/>
      <c r="U20" s="188"/>
      <c r="V20" s="188"/>
      <c r="W20" s="188"/>
      <c r="X20" s="188"/>
      <c r="Y20" s="188"/>
      <c r="Z20" s="188"/>
      <c r="AA20" s="188"/>
      <c r="AB20" s="188"/>
      <c r="AC20" s="188"/>
      <c r="AD20" s="188"/>
      <c r="AE20" s="188"/>
      <c r="AF20" s="188"/>
      <c r="AG20" s="188"/>
      <c r="AH20" s="190"/>
      <c r="AI20" s="190"/>
      <c r="AJ20" s="188"/>
      <c r="AK20" s="190"/>
      <c r="AL20" s="190"/>
      <c r="AM20" s="190"/>
      <c r="AN20" s="190"/>
      <c r="AO20" s="190"/>
      <c r="AP20" s="190"/>
      <c r="AQ20" s="190"/>
      <c r="AR20" s="190"/>
      <c r="AS20" s="190"/>
      <c r="AT20" s="190"/>
      <c r="AU20" s="190"/>
      <c r="AV20" s="190"/>
      <c r="AW20" s="190"/>
      <c r="AX20" s="190"/>
      <c r="AY20" s="190"/>
      <c r="AZ20" s="190"/>
      <c r="BA20" s="190"/>
      <c r="BB20" s="190"/>
      <c r="BC20" s="190"/>
      <c r="BD20" s="190"/>
      <c r="BE20" s="151"/>
    </row>
    <row r="21" spans="1:58" s="59" customFormat="1" ht="20.25" customHeight="1">
      <c r="B21" s="168" t="s">
        <v>171</v>
      </c>
      <c r="C21" s="171"/>
      <c r="D21" s="171"/>
      <c r="E21" s="171"/>
      <c r="F21" s="171"/>
      <c r="G21" s="171"/>
      <c r="H21" s="171"/>
      <c r="I21" s="171"/>
      <c r="J21" s="171"/>
      <c r="K21" s="171"/>
      <c r="M21" s="151"/>
      <c r="N21" s="161"/>
      <c r="O21" s="161"/>
      <c r="P21" s="151"/>
      <c r="Q21" s="151"/>
      <c r="R21" s="151"/>
      <c r="S21" s="151"/>
      <c r="T21" s="151"/>
      <c r="U21" s="151"/>
      <c r="V21" s="151"/>
      <c r="W21" s="151"/>
      <c r="X21" s="151"/>
      <c r="Y21" s="151"/>
      <c r="Z21" s="151"/>
      <c r="AA21" s="151"/>
      <c r="AB21" s="151"/>
      <c r="AC21" s="151"/>
      <c r="AD21" s="151"/>
      <c r="AE21" s="151"/>
      <c r="AF21" s="151"/>
      <c r="AG21" s="151"/>
      <c r="AH21" s="152"/>
      <c r="AI21" s="152"/>
      <c r="AJ21" s="151"/>
      <c r="AK21" s="152"/>
      <c r="AL21" s="152"/>
      <c r="AM21" s="152"/>
      <c r="AN21" s="152"/>
      <c r="AO21" s="152"/>
      <c r="AP21" s="152"/>
      <c r="AQ21" s="152"/>
      <c r="AR21" s="152"/>
      <c r="AS21" s="152"/>
      <c r="AT21" s="152"/>
      <c r="AU21" s="152"/>
      <c r="AV21" s="152"/>
      <c r="AW21" s="152"/>
      <c r="AX21" s="152"/>
      <c r="AY21" s="152"/>
      <c r="AZ21" s="152"/>
      <c r="BA21" s="152"/>
      <c r="BB21" s="152"/>
      <c r="BC21" s="152"/>
      <c r="BD21" s="152"/>
      <c r="BE21" s="151"/>
    </row>
    <row r="22" spans="1:58" s="59" customFormat="1" ht="18" customHeight="1">
      <c r="B22" s="62" t="s">
        <v>233</v>
      </c>
      <c r="C22" s="171"/>
      <c r="D22" s="171"/>
      <c r="E22" s="171"/>
      <c r="F22" s="171"/>
      <c r="G22" s="171"/>
      <c r="H22" s="171"/>
      <c r="I22" s="171"/>
      <c r="J22" s="171"/>
      <c r="K22" s="171"/>
      <c r="M22" s="151"/>
      <c r="N22" s="161"/>
      <c r="O22" s="161"/>
      <c r="P22" s="151"/>
      <c r="Q22" s="151"/>
      <c r="R22" s="151"/>
      <c r="S22" s="151"/>
      <c r="T22" s="151"/>
      <c r="U22" s="151"/>
      <c r="V22" s="151"/>
      <c r="W22" s="151"/>
      <c r="X22" s="151"/>
      <c r="Y22" s="151"/>
      <c r="Z22" s="151"/>
      <c r="AA22" s="151"/>
      <c r="AB22" s="151"/>
      <c r="AC22" s="151"/>
      <c r="AD22" s="151"/>
      <c r="AE22" s="151"/>
      <c r="AF22" s="151"/>
      <c r="AG22" s="151"/>
      <c r="AH22" s="152"/>
      <c r="AI22" s="152"/>
      <c r="AJ22" s="151"/>
      <c r="AK22" s="152"/>
      <c r="AL22" s="152"/>
      <c r="AM22" s="152"/>
      <c r="AN22" s="152"/>
      <c r="AO22" s="152"/>
      <c r="AP22" s="152"/>
      <c r="AQ22" s="152"/>
      <c r="AR22" s="8"/>
      <c r="AS22" s="8"/>
      <c r="AT22" s="8"/>
      <c r="AU22" s="8"/>
      <c r="AV22" s="8"/>
      <c r="AW22" s="8"/>
      <c r="AX22" s="8"/>
      <c r="AY22" s="8"/>
      <c r="AZ22" s="8"/>
      <c r="BA22" s="8"/>
      <c r="BB22" s="8"/>
      <c r="BC22" s="8"/>
      <c r="BD22" s="8"/>
      <c r="BE22" s="151"/>
    </row>
    <row r="23" spans="1:58" s="59" customFormat="1" ht="18" customHeight="1">
      <c r="B23" s="15" t="s">
        <v>234</v>
      </c>
      <c r="C23" s="171"/>
      <c r="D23" s="171"/>
      <c r="E23" s="171"/>
      <c r="F23" s="171"/>
      <c r="G23" s="171"/>
      <c r="H23" s="171"/>
      <c r="I23" s="171"/>
      <c r="J23" s="171"/>
      <c r="K23" s="171"/>
      <c r="M23" s="151"/>
      <c r="N23" s="161"/>
      <c r="O23" s="161"/>
      <c r="P23" s="151"/>
      <c r="Q23" s="151"/>
      <c r="R23" s="151"/>
      <c r="S23" s="151"/>
      <c r="T23" s="151"/>
      <c r="U23" s="151"/>
      <c r="V23" s="151"/>
      <c r="W23" s="151"/>
      <c r="X23" s="151"/>
      <c r="Y23" s="151"/>
      <c r="Z23" s="151"/>
      <c r="AA23" s="151"/>
      <c r="AB23" s="151"/>
      <c r="AC23" s="151"/>
      <c r="AD23" s="151"/>
      <c r="AE23" s="151"/>
      <c r="AF23" s="151"/>
      <c r="AG23" s="151"/>
      <c r="AH23" s="152"/>
      <c r="AI23" s="152"/>
      <c r="AJ23" s="151"/>
      <c r="AK23" s="152"/>
      <c r="AL23" s="152"/>
      <c r="AM23" s="152"/>
      <c r="AN23" s="152"/>
      <c r="AO23" s="152"/>
      <c r="AP23" s="152"/>
      <c r="AQ23" s="152"/>
      <c r="AR23" s="8"/>
      <c r="AS23" s="8"/>
      <c r="AT23" s="8"/>
      <c r="AU23" s="8"/>
      <c r="AV23" s="8"/>
      <c r="AW23" s="8"/>
      <c r="AX23" s="8"/>
      <c r="AY23" s="8"/>
      <c r="AZ23" s="8"/>
      <c r="BA23" s="8"/>
      <c r="BB23" s="8"/>
      <c r="BC23" s="8"/>
      <c r="BD23" s="8"/>
      <c r="BE23" s="151"/>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588" t="s">
        <v>115</v>
      </c>
      <c r="C25" s="589"/>
      <c r="D25" s="589"/>
      <c r="E25" s="589"/>
      <c r="F25" s="589"/>
      <c r="G25" s="589"/>
      <c r="H25" s="589"/>
      <c r="I25" s="589"/>
      <c r="J25" s="589"/>
      <c r="K25" s="589"/>
      <c r="L25" s="589"/>
      <c r="M25" s="589"/>
      <c r="N25" s="589"/>
      <c r="O25" s="589"/>
      <c r="P25" s="589"/>
      <c r="Q25" s="589"/>
      <c r="R25" s="589"/>
      <c r="S25" s="589"/>
      <c r="T25" s="588" t="s">
        <v>113</v>
      </c>
      <c r="U25" s="589"/>
      <c r="V25" s="589"/>
      <c r="W25" s="589"/>
      <c r="X25" s="589"/>
      <c r="Y25" s="589"/>
      <c r="Z25" s="589"/>
      <c r="AA25" s="589"/>
      <c r="AB25" s="589"/>
      <c r="AC25" s="589"/>
      <c r="AD25" s="589"/>
      <c r="AE25" s="589"/>
      <c r="AF25" s="589"/>
      <c r="AG25" s="589"/>
      <c r="AH25" s="589"/>
      <c r="AI25" s="589"/>
      <c r="AJ25" s="589"/>
      <c r="AK25" s="589"/>
      <c r="AL25" s="590"/>
      <c r="AM25" s="8"/>
      <c r="AN25" s="8"/>
      <c r="AO25" s="8"/>
      <c r="AP25" s="8"/>
      <c r="AQ25" s="8"/>
      <c r="AR25" s="8"/>
      <c r="AS25" s="8"/>
      <c r="AT25" s="8"/>
      <c r="AU25" s="8"/>
      <c r="AV25" s="8"/>
      <c r="AW25" s="8"/>
      <c r="AX25" s="8"/>
      <c r="AY25" s="8"/>
      <c r="AZ25" s="8"/>
      <c r="BA25" s="8"/>
      <c r="BB25" s="8"/>
      <c r="BC25" s="8"/>
      <c r="BD25" s="8"/>
    </row>
    <row r="26" spans="1:58" ht="64.5" customHeight="1" thickTop="1">
      <c r="B26" s="601" t="s">
        <v>67</v>
      </c>
      <c r="C26" s="602"/>
      <c r="D26" s="602"/>
      <c r="E26" s="602"/>
      <c r="F26" s="602"/>
      <c r="G26" s="602"/>
      <c r="H26" s="602"/>
      <c r="I26" s="602"/>
      <c r="J26" s="602"/>
      <c r="K26" s="602"/>
      <c r="L26" s="602"/>
      <c r="M26" s="602"/>
      <c r="N26" s="602"/>
      <c r="O26" s="602"/>
      <c r="P26" s="602"/>
      <c r="Q26" s="602"/>
      <c r="R26" s="602"/>
      <c r="S26" s="603"/>
      <c r="T26" s="619" t="s">
        <v>20</v>
      </c>
      <c r="U26" s="620"/>
      <c r="V26" s="591">
        <f>SUM(串刺用【先頭】:串刺用【末尾】!A150)</f>
        <v>0</v>
      </c>
      <c r="W26" s="592"/>
      <c r="X26" s="592"/>
      <c r="Y26" s="592"/>
      <c r="Z26" s="592"/>
      <c r="AA26" s="592"/>
      <c r="AB26" s="592"/>
      <c r="AC26" s="592"/>
      <c r="AD26" s="592"/>
      <c r="AE26" s="592"/>
      <c r="AF26" s="592"/>
      <c r="AG26" s="592"/>
      <c r="AH26" s="592"/>
      <c r="AI26" s="592"/>
      <c r="AJ26" s="592"/>
      <c r="AK26" s="586" t="s">
        <v>0</v>
      </c>
      <c r="AL26" s="587"/>
      <c r="AM26" s="8"/>
      <c r="AN26" s="8"/>
      <c r="AO26" s="8"/>
      <c r="AP26" s="8"/>
      <c r="AQ26" s="8"/>
      <c r="AR26" s="8"/>
      <c r="AS26" s="8"/>
      <c r="AT26" s="8"/>
      <c r="AU26" s="8"/>
      <c r="AV26" s="8"/>
      <c r="AW26" s="8"/>
      <c r="AX26" s="8"/>
      <c r="AY26" s="8"/>
      <c r="AZ26" s="8"/>
      <c r="BA26" s="8"/>
      <c r="BB26" s="8"/>
      <c r="BC26" s="8"/>
      <c r="BD26" s="8"/>
    </row>
    <row r="27" spans="1:58" ht="64.5" customHeight="1">
      <c r="B27" s="576" t="s">
        <v>80</v>
      </c>
      <c r="C27" s="577"/>
      <c r="D27" s="577"/>
      <c r="E27" s="577"/>
      <c r="F27" s="577"/>
      <c r="G27" s="577"/>
      <c r="H27" s="577"/>
      <c r="I27" s="577"/>
      <c r="J27" s="577"/>
      <c r="K27" s="577"/>
      <c r="L27" s="577"/>
      <c r="M27" s="577"/>
      <c r="N27" s="577"/>
      <c r="O27" s="577"/>
      <c r="P27" s="577"/>
      <c r="Q27" s="577"/>
      <c r="R27" s="577"/>
      <c r="S27" s="578"/>
      <c r="T27" s="579" t="s">
        <v>20</v>
      </c>
      <c r="U27" s="580"/>
      <c r="V27" s="581">
        <f>SUM(串刺用【先頭】:串刺用【末尾】!A151)</f>
        <v>0</v>
      </c>
      <c r="W27" s="582"/>
      <c r="X27" s="582"/>
      <c r="Y27" s="582"/>
      <c r="Z27" s="582"/>
      <c r="AA27" s="582"/>
      <c r="AB27" s="582"/>
      <c r="AC27" s="582"/>
      <c r="AD27" s="582"/>
      <c r="AE27" s="582"/>
      <c r="AF27" s="582"/>
      <c r="AG27" s="582"/>
      <c r="AH27" s="582"/>
      <c r="AI27" s="582"/>
      <c r="AJ27" s="582"/>
      <c r="AK27" s="583" t="s">
        <v>0</v>
      </c>
      <c r="AL27" s="584"/>
      <c r="AM27" s="8"/>
      <c r="AN27" s="8"/>
      <c r="AO27" s="8"/>
      <c r="AP27" s="8"/>
      <c r="AQ27" s="8"/>
      <c r="AR27" s="8"/>
      <c r="AS27" s="8"/>
      <c r="AT27" s="8"/>
      <c r="AU27" s="8"/>
      <c r="AV27" s="8"/>
      <c r="AW27" s="8"/>
      <c r="AX27" s="8"/>
      <c r="AY27" s="8"/>
      <c r="AZ27" s="8"/>
      <c r="BA27" s="8"/>
      <c r="BB27" s="8"/>
      <c r="BC27" s="8"/>
      <c r="BD27" s="8"/>
    </row>
    <row r="28" spans="1:58" ht="64.5" customHeight="1">
      <c r="B28" s="576" t="s">
        <v>79</v>
      </c>
      <c r="C28" s="577"/>
      <c r="D28" s="577"/>
      <c r="E28" s="577"/>
      <c r="F28" s="577"/>
      <c r="G28" s="577"/>
      <c r="H28" s="577"/>
      <c r="I28" s="577"/>
      <c r="J28" s="577"/>
      <c r="K28" s="577"/>
      <c r="L28" s="577"/>
      <c r="M28" s="577"/>
      <c r="N28" s="577"/>
      <c r="O28" s="577"/>
      <c r="P28" s="577"/>
      <c r="Q28" s="577"/>
      <c r="R28" s="577"/>
      <c r="S28" s="578"/>
      <c r="T28" s="579" t="s">
        <v>20</v>
      </c>
      <c r="U28" s="580"/>
      <c r="V28" s="581">
        <f>SUM(串刺用【先頭】:串刺用【末尾】!A152)</f>
        <v>0</v>
      </c>
      <c r="W28" s="582"/>
      <c r="X28" s="582"/>
      <c r="Y28" s="582"/>
      <c r="Z28" s="582"/>
      <c r="AA28" s="582"/>
      <c r="AB28" s="582"/>
      <c r="AC28" s="582"/>
      <c r="AD28" s="582"/>
      <c r="AE28" s="582"/>
      <c r="AF28" s="582"/>
      <c r="AG28" s="582"/>
      <c r="AH28" s="582"/>
      <c r="AI28" s="582"/>
      <c r="AJ28" s="582"/>
      <c r="AK28" s="583" t="s">
        <v>0</v>
      </c>
      <c r="AL28" s="584"/>
      <c r="AM28" s="8"/>
      <c r="AN28" s="8"/>
      <c r="AO28" s="8"/>
      <c r="AP28" s="8"/>
      <c r="AQ28" s="8"/>
      <c r="AR28" s="8"/>
      <c r="AS28" s="8"/>
      <c r="AT28" s="8"/>
      <c r="AU28" s="8"/>
      <c r="AV28" s="8"/>
      <c r="AW28" s="8"/>
      <c r="AX28" s="8"/>
      <c r="AY28" s="8"/>
      <c r="AZ28" s="8"/>
      <c r="BA28" s="8"/>
      <c r="BB28" s="8"/>
      <c r="BC28" s="8"/>
      <c r="BD28" s="8"/>
    </row>
    <row r="29" spans="1:58" ht="64.5" customHeight="1" thickBot="1">
      <c r="B29" s="626" t="s">
        <v>220</v>
      </c>
      <c r="C29" s="627"/>
      <c r="D29" s="627"/>
      <c r="E29" s="627"/>
      <c r="F29" s="627"/>
      <c r="G29" s="627"/>
      <c r="H29" s="627"/>
      <c r="I29" s="627"/>
      <c r="J29" s="627"/>
      <c r="K29" s="627"/>
      <c r="L29" s="627"/>
      <c r="M29" s="627"/>
      <c r="N29" s="627"/>
      <c r="O29" s="627"/>
      <c r="P29" s="627"/>
      <c r="Q29" s="627"/>
      <c r="R29" s="627"/>
      <c r="S29" s="628"/>
      <c r="T29" s="645" t="s">
        <v>20</v>
      </c>
      <c r="U29" s="646"/>
      <c r="V29" s="609">
        <f>SUM(串刺用【先頭】:串刺用【末尾】!A153)</f>
        <v>0</v>
      </c>
      <c r="W29" s="610"/>
      <c r="X29" s="610"/>
      <c r="Y29" s="610"/>
      <c r="Z29" s="610"/>
      <c r="AA29" s="610"/>
      <c r="AB29" s="610"/>
      <c r="AC29" s="610"/>
      <c r="AD29" s="610"/>
      <c r="AE29" s="610"/>
      <c r="AF29" s="610"/>
      <c r="AG29" s="610"/>
      <c r="AH29" s="610"/>
      <c r="AI29" s="610"/>
      <c r="AJ29" s="610"/>
      <c r="AK29" s="607" t="s">
        <v>0</v>
      </c>
      <c r="AL29" s="608"/>
      <c r="AM29" s="8"/>
      <c r="AN29" s="8"/>
      <c r="AO29" s="8"/>
      <c r="AP29" s="8"/>
      <c r="AQ29" s="8"/>
      <c r="AR29" s="8"/>
      <c r="AS29" s="8"/>
      <c r="AT29" s="8"/>
      <c r="AU29" s="8"/>
      <c r="AV29" s="8"/>
      <c r="AW29" s="8"/>
      <c r="AX29" s="8"/>
      <c r="AY29" s="8"/>
      <c r="AZ29" s="8"/>
      <c r="BA29" s="8"/>
      <c r="BB29" s="8"/>
      <c r="BC29" s="8"/>
      <c r="BD29" s="8"/>
    </row>
    <row r="30" spans="1:58" ht="64.5" customHeight="1" thickTop="1">
      <c r="B30" s="621" t="s">
        <v>114</v>
      </c>
      <c r="C30" s="622"/>
      <c r="D30" s="622"/>
      <c r="E30" s="622"/>
      <c r="F30" s="622"/>
      <c r="G30" s="622"/>
      <c r="H30" s="622"/>
      <c r="I30" s="622"/>
      <c r="J30" s="622"/>
      <c r="K30" s="622"/>
      <c r="L30" s="622"/>
      <c r="M30" s="622"/>
      <c r="N30" s="622"/>
      <c r="O30" s="622"/>
      <c r="P30" s="622"/>
      <c r="Q30" s="622"/>
      <c r="R30" s="622"/>
      <c r="S30" s="623"/>
      <c r="T30" s="643" t="s">
        <v>20</v>
      </c>
      <c r="U30" s="644"/>
      <c r="V30" s="624">
        <f>SUM(V26:AJ29)</f>
        <v>0</v>
      </c>
      <c r="W30" s="625"/>
      <c r="X30" s="625"/>
      <c r="Y30" s="625"/>
      <c r="Z30" s="625"/>
      <c r="AA30" s="625"/>
      <c r="AB30" s="625"/>
      <c r="AC30" s="625"/>
      <c r="AD30" s="625"/>
      <c r="AE30" s="625"/>
      <c r="AF30" s="625"/>
      <c r="AG30" s="625"/>
      <c r="AH30" s="625"/>
      <c r="AI30" s="625"/>
      <c r="AJ30" s="625"/>
      <c r="AK30" s="641" t="s">
        <v>0</v>
      </c>
      <c r="AL30" s="642"/>
      <c r="AM30" s="8"/>
      <c r="AN30" s="8"/>
      <c r="AO30" s="8"/>
      <c r="AP30" s="8"/>
      <c r="AQ30" s="8"/>
      <c r="AR30" s="8"/>
      <c r="AS30" s="8"/>
      <c r="AT30" s="8"/>
      <c r="AU30" s="8"/>
      <c r="AV30" s="8"/>
      <c r="AW30" s="8"/>
      <c r="AX30" s="8"/>
      <c r="AY30" s="8"/>
      <c r="AZ30" s="8"/>
      <c r="BA30" s="8"/>
      <c r="BB30" s="8"/>
      <c r="BC30" s="8"/>
      <c r="BD30" s="8"/>
    </row>
    <row r="31" spans="1:58" s="25" customFormat="1" ht="64.5" customHeight="1">
      <c r="B31" s="616" t="s">
        <v>206</v>
      </c>
      <c r="C31" s="617"/>
      <c r="D31" s="617"/>
      <c r="E31" s="617"/>
      <c r="F31" s="617"/>
      <c r="G31" s="617"/>
      <c r="H31" s="617"/>
      <c r="I31" s="617"/>
      <c r="J31" s="617"/>
      <c r="K31" s="617"/>
      <c r="L31" s="617"/>
      <c r="M31" s="617"/>
      <c r="N31" s="617"/>
      <c r="O31" s="617"/>
      <c r="P31" s="617"/>
      <c r="Q31" s="617"/>
      <c r="R31" s="617"/>
      <c r="S31" s="618"/>
      <c r="T31" s="579" t="s">
        <v>20</v>
      </c>
      <c r="U31" s="580"/>
      <c r="V31" s="614">
        <f>IF(V30="","",ROUNDDOWN(V30/3,-3))</f>
        <v>0</v>
      </c>
      <c r="W31" s="615"/>
      <c r="X31" s="615"/>
      <c r="Y31" s="615"/>
      <c r="Z31" s="615"/>
      <c r="AA31" s="615"/>
      <c r="AB31" s="615"/>
      <c r="AC31" s="615"/>
      <c r="AD31" s="615"/>
      <c r="AE31" s="615"/>
      <c r="AF31" s="615"/>
      <c r="AG31" s="615"/>
      <c r="AH31" s="615"/>
      <c r="AI31" s="615"/>
      <c r="AJ31" s="615"/>
      <c r="AK31" s="583" t="s">
        <v>0</v>
      </c>
      <c r="AL31" s="584"/>
      <c r="AM31" s="163"/>
      <c r="AN31" s="8"/>
      <c r="AO31" s="8"/>
      <c r="AP31" s="8"/>
      <c r="AQ31" s="8"/>
      <c r="AR31" s="8"/>
      <c r="AS31" s="8"/>
      <c r="AT31" s="8"/>
      <c r="AU31" s="8"/>
      <c r="AV31" s="8"/>
      <c r="AW31" s="8"/>
      <c r="AX31" s="8"/>
      <c r="AY31" s="8"/>
      <c r="AZ31" s="8"/>
      <c r="BA31" s="8"/>
      <c r="BB31" s="8"/>
      <c r="BC31" s="8"/>
      <c r="BD31" s="8"/>
    </row>
    <row r="32" spans="1:58" s="25" customFormat="1" ht="64.5" customHeight="1">
      <c r="B32" s="616" t="s">
        <v>207</v>
      </c>
      <c r="C32" s="617"/>
      <c r="D32" s="617"/>
      <c r="E32" s="617"/>
      <c r="F32" s="617"/>
      <c r="G32" s="617"/>
      <c r="H32" s="617"/>
      <c r="I32" s="617"/>
      <c r="J32" s="617"/>
      <c r="K32" s="617"/>
      <c r="L32" s="617"/>
      <c r="M32" s="617"/>
      <c r="N32" s="617"/>
      <c r="O32" s="617"/>
      <c r="P32" s="617"/>
      <c r="Q32" s="617"/>
      <c r="R32" s="617"/>
      <c r="S32" s="618"/>
      <c r="T32" s="579" t="s">
        <v>20</v>
      </c>
      <c r="U32" s="580"/>
      <c r="V32" s="614">
        <f>IF(V31="","",MIN(V31,150000))</f>
        <v>0</v>
      </c>
      <c r="W32" s="615"/>
      <c r="X32" s="615"/>
      <c r="Y32" s="615"/>
      <c r="Z32" s="615"/>
      <c r="AA32" s="615"/>
      <c r="AB32" s="615"/>
      <c r="AC32" s="615"/>
      <c r="AD32" s="615"/>
      <c r="AE32" s="615"/>
      <c r="AF32" s="615"/>
      <c r="AG32" s="615"/>
      <c r="AH32" s="615"/>
      <c r="AI32" s="615"/>
      <c r="AJ32" s="615"/>
      <c r="AK32" s="583" t="s">
        <v>0</v>
      </c>
      <c r="AL32" s="584"/>
      <c r="AM32" s="163"/>
      <c r="AN32" s="8"/>
      <c r="AO32" s="8"/>
      <c r="AP32" s="8"/>
      <c r="AQ32" s="8"/>
      <c r="AR32" s="8"/>
      <c r="AS32" s="8"/>
      <c r="AT32" s="8"/>
      <c r="AU32" s="8"/>
      <c r="AV32" s="8"/>
      <c r="AW32" s="8"/>
      <c r="AX32" s="8"/>
      <c r="AY32" s="8"/>
      <c r="AZ32" s="8"/>
      <c r="BA32" s="8"/>
      <c r="BB32" s="8"/>
      <c r="BC32" s="8"/>
      <c r="BD32" s="8"/>
    </row>
    <row r="33" spans="2:58" ht="32.25" customHeight="1">
      <c r="B33" s="285"/>
      <c r="C33" s="285"/>
      <c r="D33" s="285"/>
      <c r="E33" s="285"/>
      <c r="F33" s="285"/>
      <c r="G33" s="286"/>
      <c r="H33" s="281"/>
      <c r="I33" s="281"/>
      <c r="J33" s="286"/>
      <c r="K33" s="286"/>
      <c r="L33" s="286"/>
      <c r="M33" s="286"/>
      <c r="N33" s="286"/>
      <c r="O33" s="286"/>
      <c r="P33" s="286"/>
      <c r="Q33" s="286"/>
      <c r="R33" s="286"/>
      <c r="S33" s="286"/>
      <c r="T33" s="286"/>
      <c r="U33" s="286"/>
      <c r="V33" s="286"/>
      <c r="W33" s="286"/>
      <c r="X33" s="285"/>
      <c r="Y33" s="285"/>
      <c r="Z33" s="285"/>
      <c r="AA33" s="285"/>
      <c r="AB33" s="285"/>
      <c r="AC33" s="285"/>
      <c r="AD33" s="285"/>
      <c r="AE33" s="285"/>
      <c r="AF33" s="285"/>
      <c r="AG33" s="285"/>
      <c r="AH33" s="285"/>
      <c r="AI33" s="285"/>
      <c r="AJ33" s="285"/>
      <c r="AK33" s="285"/>
      <c r="AL33" s="285"/>
      <c r="AM33" s="282"/>
      <c r="AN33" s="282"/>
      <c r="AO33" s="279"/>
      <c r="AP33" s="279"/>
      <c r="AQ33" s="279"/>
      <c r="AR33" s="279"/>
      <c r="AS33" s="279"/>
      <c r="AT33" s="279"/>
      <c r="AU33" s="279"/>
      <c r="AV33" s="279"/>
      <c r="AW33" s="279"/>
      <c r="AX33" s="279"/>
      <c r="AY33" s="279"/>
      <c r="AZ33" s="282"/>
      <c r="BA33" s="282"/>
      <c r="BB33" s="282"/>
      <c r="BC33" s="282"/>
      <c r="BD33" s="282"/>
    </row>
    <row r="34" spans="2:58" ht="24.75" customHeight="1">
      <c r="B34" s="632" t="s">
        <v>175</v>
      </c>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279"/>
      <c r="AP34" s="279"/>
      <c r="AQ34" s="279"/>
      <c r="AR34" s="279"/>
      <c r="AS34" s="279"/>
      <c r="AT34" s="279"/>
      <c r="AU34" s="279"/>
      <c r="AV34" s="279"/>
      <c r="AW34" s="279"/>
      <c r="AX34" s="279"/>
      <c r="AY34" s="279"/>
      <c r="AZ34" s="282"/>
      <c r="BA34" s="282"/>
      <c r="BB34" s="282"/>
      <c r="BC34" s="282"/>
      <c r="BD34" s="282"/>
    </row>
    <row r="35" spans="2:58" ht="18.75" customHeight="1">
      <c r="B35" s="633" t="s">
        <v>176</v>
      </c>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c r="AH35" s="633"/>
      <c r="AI35" s="633"/>
      <c r="AJ35" s="633"/>
      <c r="AK35" s="633"/>
      <c r="AL35" s="633"/>
      <c r="AM35" s="634"/>
      <c r="AN35" s="634"/>
      <c r="AO35" s="280"/>
      <c r="AP35" s="281"/>
      <c r="AQ35" s="282"/>
      <c r="AR35" s="283"/>
      <c r="AS35" s="283"/>
      <c r="AT35" s="7"/>
      <c r="AU35" s="7"/>
    </row>
    <row r="36" spans="2:58" s="4" customFormat="1" ht="30" customHeight="1">
      <c r="B36" s="635" t="s">
        <v>4</v>
      </c>
      <c r="C36" s="636"/>
      <c r="D36" s="637" t="s">
        <v>177</v>
      </c>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291"/>
      <c r="AM36" s="292"/>
      <c r="AN36" s="284"/>
      <c r="AO36" s="284"/>
      <c r="AP36" s="284"/>
      <c r="AQ36" s="284"/>
      <c r="AR36" s="284"/>
      <c r="AS36" s="284"/>
      <c r="AT36" s="284"/>
      <c r="AU36" s="284"/>
      <c r="AV36" s="284"/>
      <c r="AW36" s="284"/>
      <c r="AX36" s="284"/>
      <c r="AY36" s="284"/>
      <c r="AZ36" s="284"/>
      <c r="BA36" s="284"/>
      <c r="BB36" s="284"/>
      <c r="BC36" s="284"/>
      <c r="BD36" s="284"/>
    </row>
    <row r="37" spans="2:58" s="4" customFormat="1" ht="30" customHeight="1">
      <c r="B37" s="638" t="s">
        <v>4</v>
      </c>
      <c r="C37" s="639"/>
      <c r="D37" s="640" t="s">
        <v>178</v>
      </c>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293"/>
      <c r="AM37" s="294"/>
      <c r="AN37" s="295"/>
      <c r="AO37" s="284"/>
      <c r="AP37" s="284"/>
      <c r="AQ37" s="284"/>
      <c r="AR37" s="284"/>
      <c r="AS37" s="284"/>
      <c r="AT37" s="284"/>
      <c r="AU37" s="284"/>
      <c r="AV37" s="284"/>
      <c r="AW37" s="284"/>
      <c r="AX37" s="284"/>
      <c r="AY37" s="284"/>
      <c r="AZ37" s="284"/>
      <c r="BA37" s="284"/>
      <c r="BB37" s="284"/>
      <c r="BC37" s="284"/>
      <c r="BD37" s="284"/>
    </row>
    <row r="38" spans="2:58" s="4" customFormat="1" ht="26.25" customHeight="1">
      <c r="B38" s="345"/>
      <c r="C38" s="346"/>
      <c r="D38" s="630" t="s">
        <v>243</v>
      </c>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318"/>
      <c r="AM38" s="296"/>
      <c r="AN38" s="49"/>
      <c r="AO38" s="284"/>
      <c r="AP38" s="284"/>
      <c r="AQ38" s="284"/>
      <c r="AR38" s="284"/>
      <c r="AS38" s="284"/>
      <c r="AT38" s="284"/>
      <c r="AU38" s="284"/>
      <c r="AV38" s="284"/>
      <c r="AW38" s="284"/>
      <c r="AX38" s="284"/>
      <c r="AY38" s="284"/>
      <c r="AZ38" s="284"/>
      <c r="BA38" s="284"/>
      <c r="BB38" s="284"/>
      <c r="BC38" s="284"/>
      <c r="BD38" s="284"/>
    </row>
    <row r="39" spans="2:58" s="4" customFormat="1" ht="30" customHeight="1">
      <c r="B39" s="347"/>
      <c r="C39" s="348"/>
      <c r="D39" s="631" t="s">
        <v>218</v>
      </c>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343"/>
      <c r="AM39" s="342"/>
      <c r="AN39" s="49"/>
      <c r="AO39" s="5"/>
      <c r="AP39" s="6"/>
      <c r="AQ39" s="6"/>
      <c r="AR39" s="6"/>
      <c r="AS39" s="6"/>
      <c r="AT39" s="6"/>
      <c r="AU39" s="6"/>
      <c r="AV39" s="6"/>
      <c r="AW39" s="6"/>
    </row>
    <row r="40" spans="2:58" ht="30" customHeight="1">
      <c r="B40" s="320" t="s">
        <v>226</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18" customHeight="1">
      <c r="B41" s="15" t="s">
        <v>235</v>
      </c>
      <c r="C41" s="15"/>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42"/>
      <c r="AL41" s="58"/>
      <c r="AM41" s="58"/>
      <c r="AN41" s="46"/>
      <c r="AO41" s="47"/>
      <c r="AP41" s="47"/>
      <c r="AQ41" s="47"/>
      <c r="AR41" s="8"/>
      <c r="AS41" s="8"/>
      <c r="AT41" s="8"/>
      <c r="AU41" s="8"/>
      <c r="AV41" s="8"/>
      <c r="AW41" s="8"/>
      <c r="AX41" s="8"/>
      <c r="AY41" s="8"/>
      <c r="AZ41" s="8"/>
      <c r="BA41" s="8"/>
      <c r="BB41" s="8"/>
      <c r="BC41" s="8"/>
      <c r="BD41" s="8"/>
      <c r="BF41" s="48"/>
    </row>
    <row r="42" spans="2:58" ht="45.75" customHeight="1" thickBot="1">
      <c r="B42" s="588" t="s">
        <v>223</v>
      </c>
      <c r="C42" s="589"/>
      <c r="D42" s="589"/>
      <c r="E42" s="589"/>
      <c r="F42" s="589"/>
      <c r="G42" s="589"/>
      <c r="H42" s="589"/>
      <c r="I42" s="589"/>
      <c r="J42" s="589"/>
      <c r="K42" s="589"/>
      <c r="L42" s="589"/>
      <c r="M42" s="589"/>
      <c r="N42" s="589"/>
      <c r="O42" s="589"/>
      <c r="P42" s="589"/>
      <c r="Q42" s="589"/>
      <c r="R42" s="589"/>
      <c r="S42" s="589"/>
      <c r="T42" s="588" t="s">
        <v>190</v>
      </c>
      <c r="U42" s="589"/>
      <c r="V42" s="589"/>
      <c r="W42" s="589"/>
      <c r="X42" s="589"/>
      <c r="Y42" s="589"/>
      <c r="Z42" s="589"/>
      <c r="AA42" s="589"/>
      <c r="AB42" s="589"/>
      <c r="AC42" s="589"/>
      <c r="AD42" s="589"/>
      <c r="AE42" s="589"/>
      <c r="AF42" s="589"/>
      <c r="AG42" s="589"/>
      <c r="AH42" s="589"/>
      <c r="AI42" s="589"/>
      <c r="AJ42" s="589"/>
      <c r="AK42" s="589"/>
      <c r="AL42" s="590"/>
      <c r="AM42" s="8"/>
      <c r="AN42" s="8"/>
      <c r="AO42" s="8"/>
      <c r="AP42" s="8"/>
      <c r="AQ42" s="8"/>
      <c r="AR42" s="8"/>
      <c r="AS42" s="8"/>
      <c r="AT42" s="8"/>
      <c r="AU42" s="8"/>
      <c r="AV42" s="8"/>
      <c r="AW42" s="8"/>
      <c r="AX42" s="8"/>
      <c r="AY42" s="8"/>
      <c r="AZ42" s="8"/>
      <c r="BA42" s="8"/>
      <c r="BB42" s="8"/>
      <c r="BC42" s="8"/>
      <c r="BD42" s="8"/>
    </row>
    <row r="43" spans="2:58" ht="64.5" customHeight="1" thickTop="1" thickBot="1">
      <c r="B43" s="648" t="s">
        <v>191</v>
      </c>
      <c r="C43" s="649"/>
      <c r="D43" s="649"/>
      <c r="E43" s="649"/>
      <c r="F43" s="649"/>
      <c r="G43" s="649"/>
      <c r="H43" s="649"/>
      <c r="I43" s="649"/>
      <c r="J43" s="649"/>
      <c r="K43" s="649"/>
      <c r="L43" s="649"/>
      <c r="M43" s="649"/>
      <c r="N43" s="649"/>
      <c r="O43" s="649"/>
      <c r="P43" s="649"/>
      <c r="Q43" s="649"/>
      <c r="R43" s="649"/>
      <c r="S43" s="650"/>
      <c r="T43" s="651" t="s">
        <v>20</v>
      </c>
      <c r="U43" s="652"/>
      <c r="V43" s="653">
        <f>SUM(串刺用【先頭】:串刺用【末尾】!A154)</f>
        <v>0</v>
      </c>
      <c r="W43" s="654"/>
      <c r="X43" s="654"/>
      <c r="Y43" s="654"/>
      <c r="Z43" s="654"/>
      <c r="AA43" s="654"/>
      <c r="AB43" s="654"/>
      <c r="AC43" s="654"/>
      <c r="AD43" s="654"/>
      <c r="AE43" s="654"/>
      <c r="AF43" s="654"/>
      <c r="AG43" s="654"/>
      <c r="AH43" s="654"/>
      <c r="AI43" s="654"/>
      <c r="AJ43" s="654"/>
      <c r="AK43" s="600" t="s">
        <v>0</v>
      </c>
      <c r="AL43" s="655"/>
      <c r="AM43" s="8"/>
      <c r="AN43" s="8"/>
      <c r="AO43" s="8"/>
      <c r="AP43" s="8"/>
      <c r="AQ43" s="8"/>
      <c r="AR43" s="8"/>
      <c r="AS43" s="8"/>
      <c r="AT43" s="8"/>
      <c r="AU43" s="8"/>
      <c r="AV43" s="8"/>
      <c r="AW43" s="8"/>
      <c r="AX43" s="8"/>
      <c r="AY43" s="8"/>
      <c r="AZ43" s="8"/>
      <c r="BA43" s="8"/>
      <c r="BB43" s="8"/>
      <c r="BC43" s="8"/>
      <c r="BD43" s="8"/>
    </row>
    <row r="44" spans="2:58" ht="64.5" customHeight="1" thickTop="1">
      <c r="B44" s="656" t="s">
        <v>224</v>
      </c>
      <c r="C44" s="657"/>
      <c r="D44" s="657"/>
      <c r="E44" s="657"/>
      <c r="F44" s="657"/>
      <c r="G44" s="657"/>
      <c r="H44" s="657"/>
      <c r="I44" s="657"/>
      <c r="J44" s="657"/>
      <c r="K44" s="657"/>
      <c r="L44" s="657"/>
      <c r="M44" s="657"/>
      <c r="N44" s="657"/>
      <c r="O44" s="657"/>
      <c r="P44" s="657"/>
      <c r="Q44" s="657"/>
      <c r="R44" s="657"/>
      <c r="S44" s="658"/>
      <c r="T44" s="619" t="s">
        <v>20</v>
      </c>
      <c r="U44" s="620"/>
      <c r="V44" s="659">
        <f>SUM(V43:AJ43)</f>
        <v>0</v>
      </c>
      <c r="W44" s="660"/>
      <c r="X44" s="660"/>
      <c r="Y44" s="660"/>
      <c r="Z44" s="660"/>
      <c r="AA44" s="660"/>
      <c r="AB44" s="660"/>
      <c r="AC44" s="660"/>
      <c r="AD44" s="660"/>
      <c r="AE44" s="660"/>
      <c r="AF44" s="660"/>
      <c r="AG44" s="660"/>
      <c r="AH44" s="660"/>
      <c r="AI44" s="660"/>
      <c r="AJ44" s="660"/>
      <c r="AK44" s="586" t="s">
        <v>0</v>
      </c>
      <c r="AL44" s="587"/>
      <c r="AM44" s="8"/>
      <c r="AN44" s="8"/>
      <c r="AO44" s="8"/>
      <c r="AP44" s="8"/>
      <c r="AQ44" s="8"/>
      <c r="AR44" s="8"/>
      <c r="AS44" s="8"/>
      <c r="AT44" s="8"/>
      <c r="AU44" s="8"/>
      <c r="AV44" s="8"/>
      <c r="AW44" s="8"/>
      <c r="AX44" s="8"/>
      <c r="AY44" s="8"/>
      <c r="AZ44" s="8"/>
      <c r="BA44" s="8"/>
      <c r="BB44" s="8"/>
      <c r="BC44" s="8"/>
      <c r="BD44" s="8"/>
    </row>
    <row r="45" spans="2:58" s="25" customFormat="1" ht="64.5" customHeight="1">
      <c r="B45" s="616" t="s">
        <v>225</v>
      </c>
      <c r="C45" s="617"/>
      <c r="D45" s="617"/>
      <c r="E45" s="617"/>
      <c r="F45" s="617"/>
      <c r="G45" s="617"/>
      <c r="H45" s="617"/>
      <c r="I45" s="617"/>
      <c r="J45" s="617"/>
      <c r="K45" s="617"/>
      <c r="L45" s="617"/>
      <c r="M45" s="617"/>
      <c r="N45" s="617"/>
      <c r="O45" s="617"/>
      <c r="P45" s="617"/>
      <c r="Q45" s="617"/>
      <c r="R45" s="617"/>
      <c r="S45" s="618"/>
      <c r="T45" s="579" t="s">
        <v>20</v>
      </c>
      <c r="U45" s="580"/>
      <c r="V45" s="614">
        <f>IF(V32="","",MIN(V32,V44))</f>
        <v>0</v>
      </c>
      <c r="W45" s="615"/>
      <c r="X45" s="615"/>
      <c r="Y45" s="615"/>
      <c r="Z45" s="615"/>
      <c r="AA45" s="615"/>
      <c r="AB45" s="615"/>
      <c r="AC45" s="615"/>
      <c r="AD45" s="615"/>
      <c r="AE45" s="615"/>
      <c r="AF45" s="615"/>
      <c r="AG45" s="615"/>
      <c r="AH45" s="615"/>
      <c r="AI45" s="615"/>
      <c r="AJ45" s="615"/>
      <c r="AK45" s="583" t="s">
        <v>0</v>
      </c>
      <c r="AL45" s="584"/>
      <c r="AM45" s="163"/>
      <c r="AN45" s="8"/>
      <c r="AO45" s="8"/>
      <c r="AP45" s="8"/>
      <c r="AQ45" s="8"/>
      <c r="AR45" s="8"/>
      <c r="AS45" s="8"/>
      <c r="AT45" s="8"/>
      <c r="AU45" s="8"/>
      <c r="AV45" s="8"/>
      <c r="AW45" s="8"/>
      <c r="AX45" s="8"/>
      <c r="AY45" s="8"/>
      <c r="AZ45" s="8"/>
      <c r="BA45" s="8"/>
      <c r="BB45" s="8"/>
      <c r="BC45" s="8"/>
      <c r="BD45" s="8"/>
    </row>
    <row r="46" spans="2:58" s="25" customFormat="1" ht="40"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162"/>
      <c r="AL46" s="162"/>
      <c r="AM46" s="162"/>
      <c r="AN46" s="162"/>
      <c r="AO46" s="162"/>
      <c r="AP46" s="162"/>
      <c r="AQ46" s="162"/>
      <c r="AR46" s="162"/>
      <c r="AS46" s="162"/>
      <c r="AT46" s="162"/>
      <c r="AU46" s="162"/>
      <c r="AV46" s="162"/>
      <c r="AW46" s="162"/>
      <c r="AX46" s="162"/>
      <c r="AY46" s="162"/>
      <c r="AZ46" s="162"/>
      <c r="BA46" s="162"/>
      <c r="BB46" s="162"/>
      <c r="BC46" s="162"/>
      <c r="BD46" s="162"/>
    </row>
    <row r="47" spans="2:58" s="25" customFormat="1" ht="22.5" customHeight="1" thickBot="1">
      <c r="B47" s="60"/>
      <c r="C47" s="60"/>
      <c r="D47" s="60"/>
      <c r="E47" s="60"/>
      <c r="F47" s="60"/>
      <c r="G47" s="60"/>
      <c r="H47" s="60"/>
      <c r="I47" s="60"/>
      <c r="J47" s="60"/>
      <c r="K47" s="60"/>
      <c r="L47" s="60"/>
      <c r="M47" s="60"/>
      <c r="N47" s="60"/>
      <c r="O47" s="60"/>
      <c r="P47" s="60"/>
      <c r="Q47" s="60"/>
      <c r="R47" s="60"/>
      <c r="S47" s="60"/>
      <c r="T47" s="61"/>
      <c r="U47" s="60"/>
      <c r="V47" s="61" t="s">
        <v>180</v>
      </c>
      <c r="W47" s="60"/>
      <c r="X47" s="60"/>
      <c r="Y47" s="60"/>
      <c r="Z47" s="60"/>
      <c r="AA47" s="60"/>
      <c r="AB47" s="60"/>
      <c r="AC47" s="60"/>
      <c r="AD47" s="60"/>
      <c r="AE47" s="60"/>
      <c r="AF47" s="60"/>
      <c r="AG47" s="60"/>
      <c r="AH47" s="60"/>
      <c r="AI47" s="60"/>
      <c r="AJ47" s="60"/>
      <c r="AK47" s="64"/>
      <c r="AL47" s="64"/>
      <c r="AM47" s="61"/>
      <c r="AN47" s="133"/>
      <c r="AO47" s="133"/>
      <c r="AP47" s="133"/>
      <c r="AQ47" s="133"/>
      <c r="AR47" s="133"/>
      <c r="AS47" s="133"/>
      <c r="AT47" s="133"/>
      <c r="AU47" s="133"/>
      <c r="AV47" s="63"/>
      <c r="AW47" s="63"/>
      <c r="AX47" s="130"/>
      <c r="AY47" s="130"/>
      <c r="AZ47" s="130"/>
      <c r="BA47" s="130"/>
      <c r="BB47" s="130"/>
      <c r="BC47" s="130"/>
      <c r="BD47" s="130"/>
    </row>
    <row r="48" spans="2:58" s="25" customFormat="1" ht="65.25" customHeight="1" thickBot="1">
      <c r="B48" s="611" t="s">
        <v>204</v>
      </c>
      <c r="C48" s="612"/>
      <c r="D48" s="612"/>
      <c r="E48" s="612"/>
      <c r="F48" s="612"/>
      <c r="G48" s="612"/>
      <c r="H48" s="612"/>
      <c r="I48" s="612"/>
      <c r="J48" s="612"/>
      <c r="K48" s="612"/>
      <c r="L48" s="612"/>
      <c r="M48" s="612"/>
      <c r="N48" s="612"/>
      <c r="O48" s="612"/>
      <c r="P48" s="612"/>
      <c r="Q48" s="612"/>
      <c r="R48" s="612"/>
      <c r="S48" s="612"/>
      <c r="T48" s="612"/>
      <c r="U48" s="613"/>
      <c r="V48" s="606">
        <f>SUM(V32,V45)</f>
        <v>0</v>
      </c>
      <c r="W48" s="606"/>
      <c r="X48" s="606"/>
      <c r="Y48" s="606"/>
      <c r="Z48" s="606"/>
      <c r="AA48" s="606"/>
      <c r="AB48" s="606"/>
      <c r="AC48" s="606"/>
      <c r="AD48" s="606"/>
      <c r="AE48" s="606"/>
      <c r="AF48" s="606"/>
      <c r="AG48" s="606"/>
      <c r="AH48" s="606"/>
      <c r="AI48" s="606"/>
      <c r="AJ48" s="606"/>
      <c r="AK48" s="604" t="s">
        <v>0</v>
      </c>
      <c r="AL48" s="605"/>
      <c r="AM48" s="164"/>
      <c r="AN48" s="165"/>
      <c r="AO48" s="165"/>
      <c r="AP48" s="165"/>
      <c r="AQ48" s="165"/>
      <c r="AR48" s="165"/>
      <c r="AS48" s="165"/>
      <c r="AT48" s="165"/>
      <c r="AU48" s="165"/>
      <c r="AV48" s="600"/>
      <c r="AW48" s="600"/>
      <c r="AX48" s="129"/>
      <c r="AY48" s="129"/>
      <c r="AZ48" s="129"/>
      <c r="BA48" s="129"/>
      <c r="BB48" s="129"/>
      <c r="BC48" s="129"/>
      <c r="BD48" s="129"/>
    </row>
    <row r="49" spans="2:47" s="25" customFormat="1" ht="29.5" customHeight="1">
      <c r="B49" s="29"/>
      <c r="C49" s="29"/>
      <c r="D49" s="29"/>
      <c r="E49" s="29"/>
      <c r="F49" s="29"/>
      <c r="G49" s="29"/>
      <c r="H49" s="29"/>
      <c r="I49" s="29"/>
      <c r="J49" s="29"/>
      <c r="K49" s="29"/>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26"/>
      <c r="AO49" s="31"/>
      <c r="AP49" s="27"/>
      <c r="AQ49" s="27"/>
    </row>
    <row r="50" spans="2:47" s="12" customFormat="1" ht="20.149999999999999" customHeight="1">
      <c r="AK50" s="10"/>
      <c r="AL50" s="10"/>
      <c r="AM50" s="10"/>
      <c r="AN50" s="11"/>
      <c r="AO50" s="11"/>
      <c r="AP50" s="11"/>
      <c r="AQ50" s="11"/>
      <c r="AR50" s="11"/>
      <c r="AS50" s="11"/>
      <c r="AT50" s="11"/>
      <c r="AU50" s="11"/>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KWAF+fDGSYUc8kumehm9Uw2ITNfPv1V+tpflZWiDZaTGFnwIu3ORN4gPQ6u2VjTaxjXyEFKscvpFNxFni4kMAA==" saltValue="DLm03AIqYqQfHhGV2mxP+A=="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4"/>
  <conditionalFormatting sqref="V7 AE7 AK7 AQ7 M7:M8">
    <cfRule type="expression" dxfId="97" priority="17" stopIfTrue="1">
      <formula>AND($M$7="□",$V$7="□",$AE$7="□",$AK$7="□",$AQ$7="□",$M$8="□")</formula>
    </cfRule>
  </conditionalFormatting>
  <conditionalFormatting sqref="R8:AB8">
    <cfRule type="expression" dxfId="96" priority="16" stopIfTrue="1">
      <formula>AND($M$8="■",$R$8="")</formula>
    </cfRule>
  </conditionalFormatting>
  <conditionalFormatting sqref="M16 AE16">
    <cfRule type="expression" dxfId="95" priority="15" stopIfTrue="1">
      <formula>AND($M$16="□",$AE$16="□")</formula>
    </cfRule>
  </conditionalFormatting>
  <conditionalFormatting sqref="AE16:AV16">
    <cfRule type="expression" dxfId="94" priority="14" stopIfTrue="1">
      <formula>$M$16="■"</formula>
    </cfRule>
  </conditionalFormatting>
  <conditionalFormatting sqref="M16:AD16">
    <cfRule type="expression" dxfId="93" priority="13" stopIfTrue="1">
      <formula>OR($AE$16="■",$M$12=7,$M$12=8)</formula>
    </cfRule>
  </conditionalFormatting>
  <conditionalFormatting sqref="M12:P12">
    <cfRule type="expression" dxfId="92" priority="11" stopIfTrue="1">
      <formula>$M$12=""</formula>
    </cfRule>
  </conditionalFormatting>
  <conditionalFormatting sqref="M10">
    <cfRule type="expression" dxfId="91" priority="9" stopIfTrue="1">
      <formula>M10=""</formula>
    </cfRule>
  </conditionalFormatting>
  <conditionalFormatting sqref="B36:C37">
    <cfRule type="expression" dxfId="90" priority="5" stopIfTrue="1">
      <formula>AND($B$36="□",$B$37="□")</formula>
    </cfRule>
  </conditionalFormatting>
  <conditionalFormatting sqref="B36:AL36">
    <cfRule type="expression" dxfId="89" priority="4" stopIfTrue="1">
      <formula>$B$37="■"</formula>
    </cfRule>
  </conditionalFormatting>
  <conditionalFormatting sqref="B37:AL37">
    <cfRule type="expression" dxfId="88" priority="3" stopIfTrue="1">
      <formula>$B$36="■"</formula>
    </cfRule>
  </conditionalFormatting>
  <conditionalFormatting sqref="B38">
    <cfRule type="expression" dxfId="87" priority="2" stopIfTrue="1">
      <formula>AND($O$6="□",$X$6="□",$AG$6="□",$AM$6="□",$AS$6="□",$O$7="□")</formula>
    </cfRule>
  </conditionalFormatting>
  <conditionalFormatting sqref="B38:AL39">
    <cfRule type="expression" dxfId="86"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47">
        <f>'様式第１｜交付申請書'!$CA$2</f>
        <v>0</v>
      </c>
      <c r="AX1" s="647"/>
      <c r="AY1" s="647"/>
      <c r="AZ1" s="647"/>
      <c r="BA1" s="647"/>
      <c r="BB1" s="647"/>
    </row>
    <row r="2" spans="1:55" ht="18.75" customHeight="1">
      <c r="AL2" s="3"/>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93" t="s">
        <v>155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236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s="23" customFormat="1" ht="21.75" customHeight="1">
      <c r="A6" s="54"/>
      <c r="B6" s="52"/>
      <c r="C6" s="52"/>
      <c r="D6" s="131"/>
      <c r="E6" s="131"/>
      <c r="F6" s="131"/>
      <c r="G6" s="131"/>
      <c r="H6" s="131"/>
      <c r="I6" s="131"/>
      <c r="J6" s="131"/>
      <c r="K6" s="131"/>
      <c r="L6" s="131"/>
      <c r="M6" s="131"/>
      <c r="N6" s="131"/>
      <c r="O6" s="131"/>
      <c r="P6" s="131"/>
      <c r="Q6" s="131"/>
      <c r="R6" s="131"/>
      <c r="S6" s="131"/>
      <c r="T6" s="131"/>
      <c r="U6" s="131"/>
      <c r="V6" s="131"/>
      <c r="W6" s="131"/>
      <c r="X6" s="131"/>
      <c r="Y6" s="131"/>
      <c r="Z6" s="131"/>
      <c r="AA6" s="131"/>
      <c r="AP6" s="53"/>
      <c r="AU6" s="200" t="s">
        <v>121</v>
      </c>
      <c r="AV6" s="785"/>
      <c r="AW6" s="785"/>
      <c r="AX6" s="201" t="s">
        <v>122</v>
      </c>
      <c r="AY6" s="785"/>
      <c r="AZ6" s="785"/>
      <c r="BA6" s="786" t="s">
        <v>123</v>
      </c>
      <c r="BB6" s="786"/>
      <c r="BC6" s="78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181</v>
      </c>
      <c r="D8" s="34"/>
      <c r="E8" s="34"/>
      <c r="F8" s="34"/>
      <c r="G8" s="309"/>
      <c r="H8" s="310"/>
      <c r="I8" s="299" t="s">
        <v>182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676" t="s">
        <v>84</v>
      </c>
      <c r="B10" s="677"/>
      <c r="C10" s="677"/>
      <c r="D10" s="678"/>
      <c r="E10" s="679" t="s">
        <v>134</v>
      </c>
      <c r="F10" s="680"/>
      <c r="G10" s="680"/>
      <c r="H10" s="680"/>
      <c r="I10" s="680"/>
      <c r="J10" s="680"/>
      <c r="K10" s="680"/>
      <c r="L10" s="680"/>
      <c r="M10" s="680"/>
      <c r="N10" s="681"/>
      <c r="O10" s="206"/>
      <c r="P10" s="132"/>
      <c r="Q10" s="699" t="str">
        <f>IF(COUNTIF(AK16:AL30,"err")&gt;0,"グレードと一致しない型番があります。登録番号を確認して下さい。","")</f>
        <v/>
      </c>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78" t="s">
        <v>237</v>
      </c>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80"/>
      <c r="AM12" s="696" t="s">
        <v>4</v>
      </c>
      <c r="AN12" s="697"/>
      <c r="AO12" s="697"/>
      <c r="AP12" s="697"/>
      <c r="AQ12" s="697"/>
      <c r="AR12" s="697"/>
      <c r="AS12" s="698"/>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92" t="s">
        <v>83</v>
      </c>
      <c r="B14" s="793"/>
      <c r="C14" s="793"/>
      <c r="D14" s="793"/>
      <c r="E14" s="796" t="s">
        <v>183</v>
      </c>
      <c r="F14" s="793"/>
      <c r="G14" s="797"/>
      <c r="H14" s="712" t="s">
        <v>205</v>
      </c>
      <c r="I14" s="712"/>
      <c r="J14" s="712"/>
      <c r="K14" s="712"/>
      <c r="L14" s="712"/>
      <c r="M14" s="713"/>
      <c r="N14" s="711" t="s">
        <v>10</v>
      </c>
      <c r="O14" s="712"/>
      <c r="P14" s="712"/>
      <c r="Q14" s="712"/>
      <c r="R14" s="712"/>
      <c r="S14" s="712"/>
      <c r="T14" s="713"/>
      <c r="U14" s="711" t="s">
        <v>136</v>
      </c>
      <c r="V14" s="712"/>
      <c r="W14" s="712"/>
      <c r="X14" s="712"/>
      <c r="Y14" s="712"/>
      <c r="Z14" s="712"/>
      <c r="AA14" s="712"/>
      <c r="AB14" s="712"/>
      <c r="AC14" s="712"/>
      <c r="AD14" s="712"/>
      <c r="AE14" s="712"/>
      <c r="AF14" s="712"/>
      <c r="AG14" s="712"/>
      <c r="AH14" s="712"/>
      <c r="AI14" s="712"/>
      <c r="AJ14" s="713"/>
      <c r="AK14" s="838" t="s">
        <v>137</v>
      </c>
      <c r="AL14" s="839"/>
      <c r="AM14" s="842" t="s">
        <v>120</v>
      </c>
      <c r="AN14" s="843"/>
      <c r="AO14" s="843"/>
      <c r="AP14" s="843"/>
      <c r="AQ14" s="843"/>
      <c r="AR14" s="843"/>
      <c r="AS14" s="844"/>
      <c r="AT14" s="815" t="s">
        <v>29</v>
      </c>
      <c r="AU14" s="816"/>
      <c r="AV14" s="817"/>
      <c r="AW14" s="711" t="s">
        <v>162</v>
      </c>
      <c r="AX14" s="712"/>
      <c r="AY14" s="713"/>
      <c r="AZ14" s="803" t="s">
        <v>30</v>
      </c>
      <c r="BA14" s="804"/>
      <c r="BB14" s="804"/>
      <c r="BC14" s="805"/>
    </row>
    <row r="15" spans="1:55" ht="28.5" customHeight="1" thickBot="1">
      <c r="A15" s="794"/>
      <c r="B15" s="795"/>
      <c r="C15" s="795"/>
      <c r="D15" s="795"/>
      <c r="E15" s="798"/>
      <c r="F15" s="795"/>
      <c r="G15" s="799"/>
      <c r="H15" s="715"/>
      <c r="I15" s="715"/>
      <c r="J15" s="715"/>
      <c r="K15" s="715"/>
      <c r="L15" s="715"/>
      <c r="M15" s="716"/>
      <c r="N15" s="714"/>
      <c r="O15" s="715"/>
      <c r="P15" s="715"/>
      <c r="Q15" s="715"/>
      <c r="R15" s="715"/>
      <c r="S15" s="715"/>
      <c r="T15" s="716"/>
      <c r="U15" s="714"/>
      <c r="V15" s="715"/>
      <c r="W15" s="715"/>
      <c r="X15" s="715"/>
      <c r="Y15" s="715"/>
      <c r="Z15" s="715"/>
      <c r="AA15" s="715"/>
      <c r="AB15" s="715"/>
      <c r="AC15" s="715"/>
      <c r="AD15" s="715"/>
      <c r="AE15" s="715"/>
      <c r="AF15" s="715"/>
      <c r="AG15" s="715"/>
      <c r="AH15" s="715"/>
      <c r="AI15" s="715"/>
      <c r="AJ15" s="716"/>
      <c r="AK15" s="840"/>
      <c r="AL15" s="841"/>
      <c r="AM15" s="845" t="s">
        <v>17</v>
      </c>
      <c r="AN15" s="776"/>
      <c r="AO15" s="776"/>
      <c r="AP15" s="308" t="s">
        <v>18</v>
      </c>
      <c r="AQ15" s="776" t="s">
        <v>19</v>
      </c>
      <c r="AR15" s="776"/>
      <c r="AS15" s="777"/>
      <c r="AT15" s="818"/>
      <c r="AU15" s="819"/>
      <c r="AV15" s="820"/>
      <c r="AW15" s="714"/>
      <c r="AX15" s="715"/>
      <c r="AY15" s="716"/>
      <c r="AZ15" s="806"/>
      <c r="BA15" s="807"/>
      <c r="BB15" s="807"/>
      <c r="BC15" s="808"/>
    </row>
    <row r="16" spans="1:55" s="38" customFormat="1" ht="30" customHeight="1" thickTop="1">
      <c r="A16" s="787"/>
      <c r="B16" s="788"/>
      <c r="C16" s="788"/>
      <c r="D16" s="788"/>
      <c r="E16" s="690"/>
      <c r="F16" s="691"/>
      <c r="G16" s="692"/>
      <c r="H16" s="690"/>
      <c r="I16" s="691"/>
      <c r="J16" s="691"/>
      <c r="K16" s="691"/>
      <c r="L16" s="691"/>
      <c r="M16" s="692"/>
      <c r="N16" s="809"/>
      <c r="O16" s="810"/>
      <c r="P16" s="810"/>
      <c r="Q16" s="810"/>
      <c r="R16" s="810"/>
      <c r="S16" s="810"/>
      <c r="T16" s="811"/>
      <c r="U16" s="693"/>
      <c r="V16" s="694"/>
      <c r="W16" s="694"/>
      <c r="X16" s="694"/>
      <c r="Y16" s="694"/>
      <c r="Z16" s="694"/>
      <c r="AA16" s="694"/>
      <c r="AB16" s="694"/>
      <c r="AC16" s="694"/>
      <c r="AD16" s="694"/>
      <c r="AE16" s="694"/>
      <c r="AF16" s="694"/>
      <c r="AG16" s="694"/>
      <c r="AH16" s="694"/>
      <c r="AI16" s="694"/>
      <c r="AJ16" s="695"/>
      <c r="AK16" s="685" t="str">
        <f>IF(H16="","",IF(AND(LEFT(H16,1)&amp;RIGHT(H16,1)&lt;&gt;"G1",LEFT(H16,1)&amp;RIGHT(H16,1)&lt;&gt;"G2"),"err",LEFT(H16,1)&amp;RIGHT(H16,1)))</f>
        <v/>
      </c>
      <c r="AL16" s="686"/>
      <c r="AM16" s="687"/>
      <c r="AN16" s="688"/>
      <c r="AO16" s="688"/>
      <c r="AP16" s="288" t="s">
        <v>18</v>
      </c>
      <c r="AQ16" s="688"/>
      <c r="AR16" s="688"/>
      <c r="AS16" s="689"/>
      <c r="AT16" s="824" t="str">
        <f>IF(AND(AM16&lt;&gt;"",AQ16&lt;&gt;""),ROUNDDOWN(AM16*AQ16/1000000,2),"")</f>
        <v/>
      </c>
      <c r="AU16" s="825"/>
      <c r="AV16" s="826"/>
      <c r="AW16" s="789"/>
      <c r="AX16" s="790"/>
      <c r="AY16" s="791"/>
      <c r="AZ16" s="821" t="str">
        <f>IF(AT16&lt;&gt;"",AW16*AT16,"")</f>
        <v/>
      </c>
      <c r="BA16" s="822"/>
      <c r="BB16" s="822"/>
      <c r="BC16" s="823"/>
    </row>
    <row r="17" spans="1:55" s="38" customFormat="1" ht="30" customHeight="1">
      <c r="A17" s="674"/>
      <c r="B17" s="675"/>
      <c r="C17" s="675"/>
      <c r="D17" s="675"/>
      <c r="E17" s="670"/>
      <c r="F17" s="670"/>
      <c r="G17" s="670"/>
      <c r="H17" s="671"/>
      <c r="I17" s="672"/>
      <c r="J17" s="672"/>
      <c r="K17" s="672"/>
      <c r="L17" s="672"/>
      <c r="M17" s="673"/>
      <c r="N17" s="717"/>
      <c r="O17" s="718"/>
      <c r="P17" s="718"/>
      <c r="Q17" s="718"/>
      <c r="R17" s="718"/>
      <c r="S17" s="718"/>
      <c r="T17" s="719"/>
      <c r="U17" s="664"/>
      <c r="V17" s="665"/>
      <c r="W17" s="665"/>
      <c r="X17" s="665"/>
      <c r="Y17" s="665"/>
      <c r="Z17" s="665"/>
      <c r="AA17" s="665"/>
      <c r="AB17" s="665"/>
      <c r="AC17" s="665"/>
      <c r="AD17" s="665"/>
      <c r="AE17" s="665"/>
      <c r="AF17" s="665"/>
      <c r="AG17" s="665"/>
      <c r="AH17" s="665"/>
      <c r="AI17" s="665"/>
      <c r="AJ17" s="666"/>
      <c r="AK17" s="700" t="str">
        <f t="shared" ref="AK17:AK30" si="0">IF(H17="","",IF(AND(LEFT(H17,1)&amp;RIGHT(H17,1)&lt;&gt;"G1",LEFT(H17,1)&amp;RIGHT(H17,1)&lt;&gt;"G2"),"err",LEFT(H17,1)&amp;RIGHT(H17,1)))</f>
        <v/>
      </c>
      <c r="AL17" s="701"/>
      <c r="AM17" s="702"/>
      <c r="AN17" s="703"/>
      <c r="AO17" s="703"/>
      <c r="AP17" s="289" t="s">
        <v>18</v>
      </c>
      <c r="AQ17" s="703"/>
      <c r="AR17" s="703"/>
      <c r="AS17" s="704"/>
      <c r="AT17" s="705" t="str">
        <f>IF(AND(AM17&lt;&gt;"",AQ17&lt;&gt;""),ROUNDDOWN(AM17*AQ17/1000000,2),"")</f>
        <v/>
      </c>
      <c r="AU17" s="706"/>
      <c r="AV17" s="707"/>
      <c r="AW17" s="708"/>
      <c r="AX17" s="709"/>
      <c r="AY17" s="710"/>
      <c r="AZ17" s="748" t="str">
        <f>IF(AT17&lt;&gt;"",AW17*AT17,"")</f>
        <v/>
      </c>
      <c r="BA17" s="749"/>
      <c r="BB17" s="749"/>
      <c r="BC17" s="750"/>
    </row>
    <row r="18" spans="1:55" s="38" customFormat="1" ht="30" customHeight="1">
      <c r="A18" s="674"/>
      <c r="B18" s="675"/>
      <c r="C18" s="675"/>
      <c r="D18" s="675"/>
      <c r="E18" s="670"/>
      <c r="F18" s="670"/>
      <c r="G18" s="670"/>
      <c r="H18" s="671"/>
      <c r="I18" s="672"/>
      <c r="J18" s="672"/>
      <c r="K18" s="672"/>
      <c r="L18" s="672"/>
      <c r="M18" s="673"/>
      <c r="N18" s="717"/>
      <c r="O18" s="718"/>
      <c r="P18" s="718"/>
      <c r="Q18" s="718"/>
      <c r="R18" s="718"/>
      <c r="S18" s="718"/>
      <c r="T18" s="719"/>
      <c r="U18" s="664"/>
      <c r="V18" s="665"/>
      <c r="W18" s="665"/>
      <c r="X18" s="665"/>
      <c r="Y18" s="665"/>
      <c r="Z18" s="665"/>
      <c r="AA18" s="665"/>
      <c r="AB18" s="665"/>
      <c r="AC18" s="665"/>
      <c r="AD18" s="665"/>
      <c r="AE18" s="665"/>
      <c r="AF18" s="665"/>
      <c r="AG18" s="665"/>
      <c r="AH18" s="665"/>
      <c r="AI18" s="665"/>
      <c r="AJ18" s="666"/>
      <c r="AK18" s="700" t="str">
        <f t="shared" si="0"/>
        <v/>
      </c>
      <c r="AL18" s="701"/>
      <c r="AM18" s="702"/>
      <c r="AN18" s="703"/>
      <c r="AO18" s="703"/>
      <c r="AP18" s="289" t="s">
        <v>18</v>
      </c>
      <c r="AQ18" s="703"/>
      <c r="AR18" s="703"/>
      <c r="AS18" s="704"/>
      <c r="AT18" s="705" t="str">
        <f>IF(AND(AM18&lt;&gt;"",AQ18&lt;&gt;""),ROUNDDOWN(AM18*AQ18/1000000,2),"")</f>
        <v/>
      </c>
      <c r="AU18" s="706"/>
      <c r="AV18" s="707"/>
      <c r="AW18" s="708"/>
      <c r="AX18" s="709"/>
      <c r="AY18" s="710"/>
      <c r="AZ18" s="748" t="str">
        <f>IF(AT18&lt;&gt;"",AW18*AT18,"")</f>
        <v/>
      </c>
      <c r="BA18" s="749"/>
      <c r="BB18" s="749"/>
      <c r="BC18" s="750"/>
    </row>
    <row r="19" spans="1:55" s="38" customFormat="1" ht="30" customHeight="1">
      <c r="A19" s="674"/>
      <c r="B19" s="675"/>
      <c r="C19" s="675"/>
      <c r="D19" s="675"/>
      <c r="E19" s="670"/>
      <c r="F19" s="670"/>
      <c r="G19" s="670"/>
      <c r="H19" s="671"/>
      <c r="I19" s="672"/>
      <c r="J19" s="672"/>
      <c r="K19" s="672"/>
      <c r="L19" s="672"/>
      <c r="M19" s="673"/>
      <c r="N19" s="717"/>
      <c r="O19" s="718"/>
      <c r="P19" s="718"/>
      <c r="Q19" s="718"/>
      <c r="R19" s="718"/>
      <c r="S19" s="718"/>
      <c r="T19" s="719"/>
      <c r="U19" s="664"/>
      <c r="V19" s="665"/>
      <c r="W19" s="665"/>
      <c r="X19" s="665"/>
      <c r="Y19" s="665"/>
      <c r="Z19" s="665"/>
      <c r="AA19" s="665"/>
      <c r="AB19" s="665"/>
      <c r="AC19" s="665"/>
      <c r="AD19" s="665"/>
      <c r="AE19" s="665"/>
      <c r="AF19" s="665"/>
      <c r="AG19" s="665"/>
      <c r="AH19" s="665"/>
      <c r="AI19" s="665"/>
      <c r="AJ19" s="666"/>
      <c r="AK19" s="700" t="str">
        <f t="shared" si="0"/>
        <v/>
      </c>
      <c r="AL19" s="701"/>
      <c r="AM19" s="702"/>
      <c r="AN19" s="703"/>
      <c r="AO19" s="703"/>
      <c r="AP19" s="289" t="s">
        <v>18</v>
      </c>
      <c r="AQ19" s="703"/>
      <c r="AR19" s="703"/>
      <c r="AS19" s="704"/>
      <c r="AT19" s="705" t="str">
        <f>IF(AND(AM19&lt;&gt;"",AQ19&lt;&gt;""),ROUNDDOWN(AM19*AQ19/1000000,2),"")</f>
        <v/>
      </c>
      <c r="AU19" s="706"/>
      <c r="AV19" s="707"/>
      <c r="AW19" s="708"/>
      <c r="AX19" s="709"/>
      <c r="AY19" s="710"/>
      <c r="AZ19" s="748" t="str">
        <f>IF(AT19&lt;&gt;"",AW19*AT19,"")</f>
        <v/>
      </c>
      <c r="BA19" s="749"/>
      <c r="BB19" s="749"/>
      <c r="BC19" s="750"/>
    </row>
    <row r="20" spans="1:55" s="38" customFormat="1" ht="30" customHeight="1">
      <c r="A20" s="779"/>
      <c r="B20" s="780"/>
      <c r="C20" s="780"/>
      <c r="D20" s="780"/>
      <c r="E20" s="781"/>
      <c r="F20" s="781"/>
      <c r="G20" s="781"/>
      <c r="H20" s="782"/>
      <c r="I20" s="783"/>
      <c r="J20" s="783"/>
      <c r="K20" s="783"/>
      <c r="L20" s="783"/>
      <c r="M20" s="784"/>
      <c r="N20" s="773"/>
      <c r="O20" s="774"/>
      <c r="P20" s="774"/>
      <c r="Q20" s="774"/>
      <c r="R20" s="774"/>
      <c r="S20" s="774"/>
      <c r="T20" s="775"/>
      <c r="U20" s="664"/>
      <c r="V20" s="665"/>
      <c r="W20" s="665"/>
      <c r="X20" s="665"/>
      <c r="Y20" s="665"/>
      <c r="Z20" s="665"/>
      <c r="AA20" s="665"/>
      <c r="AB20" s="665"/>
      <c r="AC20" s="665"/>
      <c r="AD20" s="665"/>
      <c r="AE20" s="665"/>
      <c r="AF20" s="665"/>
      <c r="AG20" s="665"/>
      <c r="AH20" s="665"/>
      <c r="AI20" s="665"/>
      <c r="AJ20" s="666"/>
      <c r="AK20" s="751" t="str">
        <f t="shared" si="0"/>
        <v/>
      </c>
      <c r="AL20" s="752"/>
      <c r="AM20" s="758"/>
      <c r="AN20" s="759"/>
      <c r="AO20" s="759"/>
      <c r="AP20" s="290" t="s">
        <v>18</v>
      </c>
      <c r="AQ20" s="759"/>
      <c r="AR20" s="759"/>
      <c r="AS20" s="760"/>
      <c r="AT20" s="800" t="str">
        <f>IF(AND(AM20&lt;&gt;"",AQ20&lt;&gt;""),ROUNDDOWN(AM20*AQ20/1000000,2),"")</f>
        <v/>
      </c>
      <c r="AU20" s="801"/>
      <c r="AV20" s="802"/>
      <c r="AW20" s="761"/>
      <c r="AX20" s="762"/>
      <c r="AY20" s="763"/>
      <c r="AZ20" s="812" t="str">
        <f>IF(AT20&lt;&gt;"",AW20*AT20,"")</f>
        <v/>
      </c>
      <c r="BA20" s="813"/>
      <c r="BB20" s="813"/>
      <c r="BC20" s="814"/>
    </row>
    <row r="21" spans="1:55" s="38" customFormat="1" ht="30" customHeight="1">
      <c r="A21" s="674"/>
      <c r="B21" s="675"/>
      <c r="C21" s="675"/>
      <c r="D21" s="675"/>
      <c r="E21" s="670"/>
      <c r="F21" s="670"/>
      <c r="G21" s="670"/>
      <c r="H21" s="671"/>
      <c r="I21" s="672"/>
      <c r="J21" s="672"/>
      <c r="K21" s="672"/>
      <c r="L21" s="672"/>
      <c r="M21" s="673"/>
      <c r="N21" s="717"/>
      <c r="O21" s="718"/>
      <c r="P21" s="718"/>
      <c r="Q21" s="718"/>
      <c r="R21" s="718"/>
      <c r="S21" s="718"/>
      <c r="T21" s="719"/>
      <c r="U21" s="664"/>
      <c r="V21" s="665"/>
      <c r="W21" s="665"/>
      <c r="X21" s="665"/>
      <c r="Y21" s="665"/>
      <c r="Z21" s="665"/>
      <c r="AA21" s="665"/>
      <c r="AB21" s="665"/>
      <c r="AC21" s="665"/>
      <c r="AD21" s="665"/>
      <c r="AE21" s="665"/>
      <c r="AF21" s="665"/>
      <c r="AG21" s="665"/>
      <c r="AH21" s="665"/>
      <c r="AI21" s="665"/>
      <c r="AJ21" s="666"/>
      <c r="AK21" s="700" t="str">
        <f t="shared" si="0"/>
        <v/>
      </c>
      <c r="AL21" s="701"/>
      <c r="AM21" s="702"/>
      <c r="AN21" s="703"/>
      <c r="AO21" s="703"/>
      <c r="AP21" s="289" t="s">
        <v>18</v>
      </c>
      <c r="AQ21" s="703"/>
      <c r="AR21" s="703"/>
      <c r="AS21" s="704"/>
      <c r="AT21" s="705" t="str">
        <f t="shared" ref="AT21:AT30" si="1">IF(AND(AM21&lt;&gt;"",AQ21&lt;&gt;""),ROUNDDOWN(AM21*AQ21/1000000,2),"")</f>
        <v/>
      </c>
      <c r="AU21" s="706"/>
      <c r="AV21" s="707"/>
      <c r="AW21" s="708"/>
      <c r="AX21" s="709"/>
      <c r="AY21" s="710"/>
      <c r="AZ21" s="748" t="str">
        <f t="shared" ref="AZ21:AZ30" si="2">IF(AT21&lt;&gt;"",AW21*AT21,"")</f>
        <v/>
      </c>
      <c r="BA21" s="749"/>
      <c r="BB21" s="749"/>
      <c r="BC21" s="750"/>
    </row>
    <row r="22" spans="1:55" s="38" customFormat="1" ht="30" customHeight="1">
      <c r="A22" s="674"/>
      <c r="B22" s="675"/>
      <c r="C22" s="675"/>
      <c r="D22" s="675"/>
      <c r="E22" s="670"/>
      <c r="F22" s="670"/>
      <c r="G22" s="670"/>
      <c r="H22" s="671"/>
      <c r="I22" s="672"/>
      <c r="J22" s="672"/>
      <c r="K22" s="672"/>
      <c r="L22" s="672"/>
      <c r="M22" s="673"/>
      <c r="N22" s="717"/>
      <c r="O22" s="718"/>
      <c r="P22" s="718"/>
      <c r="Q22" s="718"/>
      <c r="R22" s="718"/>
      <c r="S22" s="718"/>
      <c r="T22" s="719"/>
      <c r="U22" s="664"/>
      <c r="V22" s="665"/>
      <c r="W22" s="665"/>
      <c r="X22" s="665"/>
      <c r="Y22" s="665"/>
      <c r="Z22" s="665"/>
      <c r="AA22" s="665"/>
      <c r="AB22" s="665"/>
      <c r="AC22" s="665"/>
      <c r="AD22" s="665"/>
      <c r="AE22" s="665"/>
      <c r="AF22" s="665"/>
      <c r="AG22" s="665"/>
      <c r="AH22" s="665"/>
      <c r="AI22" s="665"/>
      <c r="AJ22" s="666"/>
      <c r="AK22" s="700" t="str">
        <f t="shared" si="0"/>
        <v/>
      </c>
      <c r="AL22" s="701"/>
      <c r="AM22" s="702"/>
      <c r="AN22" s="703"/>
      <c r="AO22" s="703"/>
      <c r="AP22" s="289" t="s">
        <v>18</v>
      </c>
      <c r="AQ22" s="703"/>
      <c r="AR22" s="703"/>
      <c r="AS22" s="704"/>
      <c r="AT22" s="705" t="str">
        <f t="shared" si="1"/>
        <v/>
      </c>
      <c r="AU22" s="706"/>
      <c r="AV22" s="707"/>
      <c r="AW22" s="708"/>
      <c r="AX22" s="709"/>
      <c r="AY22" s="710"/>
      <c r="AZ22" s="748" t="str">
        <f t="shared" si="2"/>
        <v/>
      </c>
      <c r="BA22" s="749"/>
      <c r="BB22" s="749"/>
      <c r="BC22" s="750"/>
    </row>
    <row r="23" spans="1:55" s="38" customFormat="1" ht="30" customHeight="1">
      <c r="A23" s="674"/>
      <c r="B23" s="675"/>
      <c r="C23" s="675"/>
      <c r="D23" s="675"/>
      <c r="E23" s="670"/>
      <c r="F23" s="670"/>
      <c r="G23" s="670"/>
      <c r="H23" s="671"/>
      <c r="I23" s="672"/>
      <c r="J23" s="672"/>
      <c r="K23" s="672"/>
      <c r="L23" s="672"/>
      <c r="M23" s="673"/>
      <c r="N23" s="717"/>
      <c r="O23" s="718"/>
      <c r="P23" s="718"/>
      <c r="Q23" s="718"/>
      <c r="R23" s="718"/>
      <c r="S23" s="718"/>
      <c r="T23" s="719"/>
      <c r="U23" s="664"/>
      <c r="V23" s="665"/>
      <c r="W23" s="665"/>
      <c r="X23" s="665"/>
      <c r="Y23" s="665"/>
      <c r="Z23" s="665"/>
      <c r="AA23" s="665"/>
      <c r="AB23" s="665"/>
      <c r="AC23" s="665"/>
      <c r="AD23" s="665"/>
      <c r="AE23" s="665"/>
      <c r="AF23" s="665"/>
      <c r="AG23" s="665"/>
      <c r="AH23" s="665"/>
      <c r="AI23" s="665"/>
      <c r="AJ23" s="666"/>
      <c r="AK23" s="700" t="str">
        <f t="shared" si="0"/>
        <v/>
      </c>
      <c r="AL23" s="701"/>
      <c r="AM23" s="702"/>
      <c r="AN23" s="703"/>
      <c r="AO23" s="703"/>
      <c r="AP23" s="289" t="s">
        <v>18</v>
      </c>
      <c r="AQ23" s="703"/>
      <c r="AR23" s="703"/>
      <c r="AS23" s="704"/>
      <c r="AT23" s="705" t="str">
        <f t="shared" si="1"/>
        <v/>
      </c>
      <c r="AU23" s="706"/>
      <c r="AV23" s="707"/>
      <c r="AW23" s="708"/>
      <c r="AX23" s="709"/>
      <c r="AY23" s="710"/>
      <c r="AZ23" s="748" t="str">
        <f t="shared" si="2"/>
        <v/>
      </c>
      <c r="BA23" s="749"/>
      <c r="BB23" s="749"/>
      <c r="BC23" s="750"/>
    </row>
    <row r="24" spans="1:55" s="38" customFormat="1" ht="30" customHeight="1">
      <c r="A24" s="674"/>
      <c r="B24" s="675"/>
      <c r="C24" s="675"/>
      <c r="D24" s="675"/>
      <c r="E24" s="670"/>
      <c r="F24" s="670"/>
      <c r="G24" s="670"/>
      <c r="H24" s="671"/>
      <c r="I24" s="672"/>
      <c r="J24" s="672"/>
      <c r="K24" s="672"/>
      <c r="L24" s="672"/>
      <c r="M24" s="673"/>
      <c r="N24" s="717"/>
      <c r="O24" s="718"/>
      <c r="P24" s="718"/>
      <c r="Q24" s="718"/>
      <c r="R24" s="718"/>
      <c r="S24" s="718"/>
      <c r="T24" s="719"/>
      <c r="U24" s="664"/>
      <c r="V24" s="665"/>
      <c r="W24" s="665"/>
      <c r="X24" s="665"/>
      <c r="Y24" s="665"/>
      <c r="Z24" s="665"/>
      <c r="AA24" s="665"/>
      <c r="AB24" s="665"/>
      <c r="AC24" s="665"/>
      <c r="AD24" s="665"/>
      <c r="AE24" s="665"/>
      <c r="AF24" s="665"/>
      <c r="AG24" s="665"/>
      <c r="AH24" s="665"/>
      <c r="AI24" s="665"/>
      <c r="AJ24" s="666"/>
      <c r="AK24" s="700" t="str">
        <f t="shared" si="0"/>
        <v/>
      </c>
      <c r="AL24" s="701"/>
      <c r="AM24" s="702"/>
      <c r="AN24" s="703"/>
      <c r="AO24" s="703"/>
      <c r="AP24" s="289" t="s">
        <v>18</v>
      </c>
      <c r="AQ24" s="703"/>
      <c r="AR24" s="703"/>
      <c r="AS24" s="704"/>
      <c r="AT24" s="705" t="str">
        <f t="shared" si="1"/>
        <v/>
      </c>
      <c r="AU24" s="706"/>
      <c r="AV24" s="707"/>
      <c r="AW24" s="708"/>
      <c r="AX24" s="709"/>
      <c r="AY24" s="710"/>
      <c r="AZ24" s="748" t="str">
        <f t="shared" si="2"/>
        <v/>
      </c>
      <c r="BA24" s="749"/>
      <c r="BB24" s="749"/>
      <c r="BC24" s="750"/>
    </row>
    <row r="25" spans="1:55" s="38" customFormat="1" ht="30" customHeight="1">
      <c r="A25" s="674"/>
      <c r="B25" s="675"/>
      <c r="C25" s="675"/>
      <c r="D25" s="675"/>
      <c r="E25" s="670"/>
      <c r="F25" s="670"/>
      <c r="G25" s="670"/>
      <c r="H25" s="671"/>
      <c r="I25" s="672"/>
      <c r="J25" s="672"/>
      <c r="K25" s="672"/>
      <c r="L25" s="672"/>
      <c r="M25" s="673"/>
      <c r="N25" s="717"/>
      <c r="O25" s="718"/>
      <c r="P25" s="718"/>
      <c r="Q25" s="718"/>
      <c r="R25" s="718"/>
      <c r="S25" s="718"/>
      <c r="T25" s="719"/>
      <c r="U25" s="664"/>
      <c r="V25" s="665"/>
      <c r="W25" s="665"/>
      <c r="X25" s="665"/>
      <c r="Y25" s="665"/>
      <c r="Z25" s="665"/>
      <c r="AA25" s="665"/>
      <c r="AB25" s="665"/>
      <c r="AC25" s="665"/>
      <c r="AD25" s="665"/>
      <c r="AE25" s="665"/>
      <c r="AF25" s="665"/>
      <c r="AG25" s="665"/>
      <c r="AH25" s="665"/>
      <c r="AI25" s="665"/>
      <c r="AJ25" s="666"/>
      <c r="AK25" s="700" t="str">
        <f t="shared" si="0"/>
        <v/>
      </c>
      <c r="AL25" s="701"/>
      <c r="AM25" s="702"/>
      <c r="AN25" s="703"/>
      <c r="AO25" s="703"/>
      <c r="AP25" s="289" t="s">
        <v>18</v>
      </c>
      <c r="AQ25" s="703"/>
      <c r="AR25" s="703"/>
      <c r="AS25" s="704"/>
      <c r="AT25" s="705" t="str">
        <f t="shared" si="1"/>
        <v/>
      </c>
      <c r="AU25" s="706"/>
      <c r="AV25" s="707"/>
      <c r="AW25" s="708"/>
      <c r="AX25" s="709"/>
      <c r="AY25" s="710"/>
      <c r="AZ25" s="748" t="str">
        <f t="shared" si="2"/>
        <v/>
      </c>
      <c r="BA25" s="749"/>
      <c r="BB25" s="749"/>
      <c r="BC25" s="750"/>
    </row>
    <row r="26" spans="1:55" s="38" customFormat="1" ht="30" customHeight="1">
      <c r="A26" s="674"/>
      <c r="B26" s="675"/>
      <c r="C26" s="675"/>
      <c r="D26" s="675"/>
      <c r="E26" s="670"/>
      <c r="F26" s="670"/>
      <c r="G26" s="670"/>
      <c r="H26" s="782"/>
      <c r="I26" s="783"/>
      <c r="J26" s="783"/>
      <c r="K26" s="783"/>
      <c r="L26" s="783"/>
      <c r="M26" s="784"/>
      <c r="N26" s="717"/>
      <c r="O26" s="718"/>
      <c r="P26" s="718"/>
      <c r="Q26" s="718"/>
      <c r="R26" s="718"/>
      <c r="S26" s="718"/>
      <c r="T26" s="719"/>
      <c r="U26" s="664"/>
      <c r="V26" s="665"/>
      <c r="W26" s="665"/>
      <c r="X26" s="665"/>
      <c r="Y26" s="665"/>
      <c r="Z26" s="665"/>
      <c r="AA26" s="665"/>
      <c r="AB26" s="665"/>
      <c r="AC26" s="665"/>
      <c r="AD26" s="665"/>
      <c r="AE26" s="665"/>
      <c r="AF26" s="665"/>
      <c r="AG26" s="665"/>
      <c r="AH26" s="665"/>
      <c r="AI26" s="665"/>
      <c r="AJ26" s="666"/>
      <c r="AK26" s="700" t="str">
        <f t="shared" si="0"/>
        <v/>
      </c>
      <c r="AL26" s="701"/>
      <c r="AM26" s="702"/>
      <c r="AN26" s="703"/>
      <c r="AO26" s="703"/>
      <c r="AP26" s="289" t="s">
        <v>18</v>
      </c>
      <c r="AQ26" s="703"/>
      <c r="AR26" s="703"/>
      <c r="AS26" s="704"/>
      <c r="AT26" s="705" t="str">
        <f t="shared" si="1"/>
        <v/>
      </c>
      <c r="AU26" s="706"/>
      <c r="AV26" s="707"/>
      <c r="AW26" s="708"/>
      <c r="AX26" s="709"/>
      <c r="AY26" s="710"/>
      <c r="AZ26" s="748" t="str">
        <f t="shared" si="2"/>
        <v/>
      </c>
      <c r="BA26" s="749"/>
      <c r="BB26" s="749"/>
      <c r="BC26" s="750"/>
    </row>
    <row r="27" spans="1:55" s="38" customFormat="1" ht="30" customHeight="1">
      <c r="A27" s="674"/>
      <c r="B27" s="675"/>
      <c r="C27" s="675"/>
      <c r="D27" s="675"/>
      <c r="E27" s="670"/>
      <c r="F27" s="670"/>
      <c r="G27" s="670"/>
      <c r="H27" s="671"/>
      <c r="I27" s="672"/>
      <c r="J27" s="672"/>
      <c r="K27" s="672"/>
      <c r="L27" s="672"/>
      <c r="M27" s="673"/>
      <c r="N27" s="717"/>
      <c r="O27" s="718"/>
      <c r="P27" s="718"/>
      <c r="Q27" s="718"/>
      <c r="R27" s="718"/>
      <c r="S27" s="718"/>
      <c r="T27" s="719"/>
      <c r="U27" s="664"/>
      <c r="V27" s="665"/>
      <c r="W27" s="665"/>
      <c r="X27" s="665"/>
      <c r="Y27" s="665"/>
      <c r="Z27" s="665"/>
      <c r="AA27" s="665"/>
      <c r="AB27" s="665"/>
      <c r="AC27" s="665"/>
      <c r="AD27" s="665"/>
      <c r="AE27" s="665"/>
      <c r="AF27" s="665"/>
      <c r="AG27" s="665"/>
      <c r="AH27" s="665"/>
      <c r="AI27" s="665"/>
      <c r="AJ27" s="666"/>
      <c r="AK27" s="700" t="str">
        <f t="shared" si="0"/>
        <v/>
      </c>
      <c r="AL27" s="701"/>
      <c r="AM27" s="702"/>
      <c r="AN27" s="703"/>
      <c r="AO27" s="703"/>
      <c r="AP27" s="289" t="s">
        <v>18</v>
      </c>
      <c r="AQ27" s="703"/>
      <c r="AR27" s="703"/>
      <c r="AS27" s="704"/>
      <c r="AT27" s="705" t="str">
        <f t="shared" si="1"/>
        <v/>
      </c>
      <c r="AU27" s="706"/>
      <c r="AV27" s="707"/>
      <c r="AW27" s="708"/>
      <c r="AX27" s="709"/>
      <c r="AY27" s="710"/>
      <c r="AZ27" s="748" t="str">
        <f t="shared" si="2"/>
        <v/>
      </c>
      <c r="BA27" s="749"/>
      <c r="BB27" s="749"/>
      <c r="BC27" s="750"/>
    </row>
    <row r="28" spans="1:55" s="38" customFormat="1" ht="30" customHeight="1">
      <c r="A28" s="674"/>
      <c r="B28" s="675"/>
      <c r="C28" s="675"/>
      <c r="D28" s="675"/>
      <c r="E28" s="670"/>
      <c r="F28" s="670"/>
      <c r="G28" s="670"/>
      <c r="H28" s="671"/>
      <c r="I28" s="672"/>
      <c r="J28" s="672"/>
      <c r="K28" s="672"/>
      <c r="L28" s="672"/>
      <c r="M28" s="673"/>
      <c r="N28" s="717"/>
      <c r="O28" s="718"/>
      <c r="P28" s="718"/>
      <c r="Q28" s="718"/>
      <c r="R28" s="718"/>
      <c r="S28" s="718"/>
      <c r="T28" s="719"/>
      <c r="U28" s="664"/>
      <c r="V28" s="665"/>
      <c r="W28" s="665"/>
      <c r="X28" s="665"/>
      <c r="Y28" s="665"/>
      <c r="Z28" s="665"/>
      <c r="AA28" s="665"/>
      <c r="AB28" s="665"/>
      <c r="AC28" s="665"/>
      <c r="AD28" s="665"/>
      <c r="AE28" s="665"/>
      <c r="AF28" s="665"/>
      <c r="AG28" s="665"/>
      <c r="AH28" s="665"/>
      <c r="AI28" s="665"/>
      <c r="AJ28" s="666"/>
      <c r="AK28" s="700" t="str">
        <f t="shared" si="0"/>
        <v/>
      </c>
      <c r="AL28" s="701"/>
      <c r="AM28" s="702"/>
      <c r="AN28" s="703"/>
      <c r="AO28" s="703"/>
      <c r="AP28" s="289" t="s">
        <v>18</v>
      </c>
      <c r="AQ28" s="703"/>
      <c r="AR28" s="703"/>
      <c r="AS28" s="704"/>
      <c r="AT28" s="705" t="str">
        <f t="shared" si="1"/>
        <v/>
      </c>
      <c r="AU28" s="706"/>
      <c r="AV28" s="707"/>
      <c r="AW28" s="708"/>
      <c r="AX28" s="709"/>
      <c r="AY28" s="710"/>
      <c r="AZ28" s="748" t="str">
        <f t="shared" si="2"/>
        <v/>
      </c>
      <c r="BA28" s="749"/>
      <c r="BB28" s="749"/>
      <c r="BC28" s="750"/>
    </row>
    <row r="29" spans="1:55" s="38" customFormat="1" ht="30" customHeight="1">
      <c r="A29" s="674"/>
      <c r="B29" s="675"/>
      <c r="C29" s="675"/>
      <c r="D29" s="675"/>
      <c r="E29" s="670"/>
      <c r="F29" s="670"/>
      <c r="G29" s="670"/>
      <c r="H29" s="671"/>
      <c r="I29" s="672"/>
      <c r="J29" s="672"/>
      <c r="K29" s="672"/>
      <c r="L29" s="672"/>
      <c r="M29" s="673"/>
      <c r="N29" s="717"/>
      <c r="O29" s="718"/>
      <c r="P29" s="718"/>
      <c r="Q29" s="718"/>
      <c r="R29" s="718"/>
      <c r="S29" s="718"/>
      <c r="T29" s="719"/>
      <c r="U29" s="664"/>
      <c r="V29" s="665"/>
      <c r="W29" s="665"/>
      <c r="X29" s="665"/>
      <c r="Y29" s="665"/>
      <c r="Z29" s="665"/>
      <c r="AA29" s="665"/>
      <c r="AB29" s="665"/>
      <c r="AC29" s="665"/>
      <c r="AD29" s="665"/>
      <c r="AE29" s="665"/>
      <c r="AF29" s="665"/>
      <c r="AG29" s="665"/>
      <c r="AH29" s="665"/>
      <c r="AI29" s="665"/>
      <c r="AJ29" s="666"/>
      <c r="AK29" s="700" t="str">
        <f t="shared" si="0"/>
        <v/>
      </c>
      <c r="AL29" s="701"/>
      <c r="AM29" s="702"/>
      <c r="AN29" s="703"/>
      <c r="AO29" s="703"/>
      <c r="AP29" s="289" t="s">
        <v>18</v>
      </c>
      <c r="AQ29" s="703"/>
      <c r="AR29" s="703"/>
      <c r="AS29" s="704"/>
      <c r="AT29" s="705" t="str">
        <f t="shared" si="1"/>
        <v/>
      </c>
      <c r="AU29" s="706"/>
      <c r="AV29" s="707"/>
      <c r="AW29" s="708"/>
      <c r="AX29" s="709"/>
      <c r="AY29" s="710"/>
      <c r="AZ29" s="748" t="str">
        <f t="shared" si="2"/>
        <v/>
      </c>
      <c r="BA29" s="749"/>
      <c r="BB29" s="749"/>
      <c r="BC29" s="750"/>
    </row>
    <row r="30" spans="1:55" s="38" customFormat="1" ht="30" customHeight="1" thickBot="1">
      <c r="A30" s="674"/>
      <c r="B30" s="675"/>
      <c r="C30" s="675"/>
      <c r="D30" s="675"/>
      <c r="E30" s="670"/>
      <c r="F30" s="670"/>
      <c r="G30" s="670"/>
      <c r="H30" s="671"/>
      <c r="I30" s="672"/>
      <c r="J30" s="672"/>
      <c r="K30" s="672"/>
      <c r="L30" s="672"/>
      <c r="M30" s="673"/>
      <c r="N30" s="717"/>
      <c r="O30" s="718"/>
      <c r="P30" s="718"/>
      <c r="Q30" s="718"/>
      <c r="R30" s="718"/>
      <c r="S30" s="718"/>
      <c r="T30" s="719"/>
      <c r="U30" s="667"/>
      <c r="V30" s="668"/>
      <c r="W30" s="668"/>
      <c r="X30" s="668"/>
      <c r="Y30" s="668"/>
      <c r="Z30" s="668"/>
      <c r="AA30" s="668"/>
      <c r="AB30" s="668"/>
      <c r="AC30" s="668"/>
      <c r="AD30" s="668"/>
      <c r="AE30" s="668"/>
      <c r="AF30" s="668"/>
      <c r="AG30" s="668"/>
      <c r="AH30" s="668"/>
      <c r="AI30" s="668"/>
      <c r="AJ30" s="669"/>
      <c r="AK30" s="700" t="str">
        <f t="shared" si="0"/>
        <v/>
      </c>
      <c r="AL30" s="701"/>
      <c r="AM30" s="702"/>
      <c r="AN30" s="703"/>
      <c r="AO30" s="703"/>
      <c r="AP30" s="289" t="s">
        <v>18</v>
      </c>
      <c r="AQ30" s="703"/>
      <c r="AR30" s="703"/>
      <c r="AS30" s="704"/>
      <c r="AT30" s="705" t="str">
        <f t="shared" si="1"/>
        <v/>
      </c>
      <c r="AU30" s="706"/>
      <c r="AV30" s="707"/>
      <c r="AW30" s="708"/>
      <c r="AX30" s="709"/>
      <c r="AY30" s="710"/>
      <c r="AZ30" s="748" t="str">
        <f t="shared" si="2"/>
        <v/>
      </c>
      <c r="BA30" s="749"/>
      <c r="BB30" s="749"/>
      <c r="BC30" s="750"/>
    </row>
    <row r="31" spans="1:55" ht="30" customHeight="1" thickTop="1" thickBot="1">
      <c r="A31" s="682" t="s">
        <v>20</v>
      </c>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4"/>
      <c r="AW31" s="764">
        <f>SUM(AW16:AY30)</f>
        <v>0</v>
      </c>
      <c r="AX31" s="765"/>
      <c r="AY31" s="766"/>
      <c r="AZ31" s="835">
        <f>SUM(AZ16:BC30)</f>
        <v>0</v>
      </c>
      <c r="BA31" s="836"/>
      <c r="BB31" s="836"/>
      <c r="BC31" s="837"/>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676" t="s">
        <v>84</v>
      </c>
      <c r="B35" s="677"/>
      <c r="C35" s="677"/>
      <c r="D35" s="678"/>
      <c r="E35" s="679" t="s">
        <v>135</v>
      </c>
      <c r="F35" s="680"/>
      <c r="G35" s="680"/>
      <c r="H35" s="680"/>
      <c r="I35" s="680"/>
      <c r="J35" s="680"/>
      <c r="K35" s="680"/>
      <c r="L35" s="680"/>
      <c r="M35" s="680"/>
      <c r="N35" s="681"/>
      <c r="O35" s="206"/>
      <c r="P35" s="132"/>
      <c r="Q35" s="699" t="str">
        <f>IF(COUNTIF(AK41:AL55,"err")&gt;0,"グレードと一致しない型番があります。登録番号を確認して下さい。","")</f>
        <v/>
      </c>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78" t="s">
        <v>237</v>
      </c>
      <c r="B37" s="879"/>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80"/>
      <c r="AM37" s="696" t="s">
        <v>4</v>
      </c>
      <c r="AN37" s="697"/>
      <c r="AO37" s="697"/>
      <c r="AP37" s="697"/>
      <c r="AQ37" s="697"/>
      <c r="AR37" s="697"/>
      <c r="AS37" s="698"/>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81" t="s">
        <v>208</v>
      </c>
      <c r="B39" s="712"/>
      <c r="C39" s="712"/>
      <c r="D39" s="712"/>
      <c r="E39" s="712"/>
      <c r="F39" s="712"/>
      <c r="G39" s="713"/>
      <c r="H39" s="712" t="s">
        <v>205</v>
      </c>
      <c r="I39" s="712"/>
      <c r="J39" s="712"/>
      <c r="K39" s="712"/>
      <c r="L39" s="712"/>
      <c r="M39" s="713"/>
      <c r="N39" s="711" t="s">
        <v>10</v>
      </c>
      <c r="O39" s="712"/>
      <c r="P39" s="712"/>
      <c r="Q39" s="712"/>
      <c r="R39" s="712"/>
      <c r="S39" s="712"/>
      <c r="T39" s="713"/>
      <c r="U39" s="711" t="s">
        <v>136</v>
      </c>
      <c r="V39" s="712"/>
      <c r="W39" s="712"/>
      <c r="X39" s="712"/>
      <c r="Y39" s="712"/>
      <c r="Z39" s="712"/>
      <c r="AA39" s="712"/>
      <c r="AB39" s="712"/>
      <c r="AC39" s="712"/>
      <c r="AD39" s="712"/>
      <c r="AE39" s="712"/>
      <c r="AF39" s="712"/>
      <c r="AG39" s="712"/>
      <c r="AH39" s="712"/>
      <c r="AI39" s="712"/>
      <c r="AJ39" s="713"/>
      <c r="AK39" s="838" t="s">
        <v>137</v>
      </c>
      <c r="AL39" s="839"/>
      <c r="AM39" s="842" t="s">
        <v>31</v>
      </c>
      <c r="AN39" s="843"/>
      <c r="AO39" s="843"/>
      <c r="AP39" s="843"/>
      <c r="AQ39" s="843"/>
      <c r="AR39" s="843"/>
      <c r="AS39" s="844"/>
      <c r="AT39" s="815" t="s">
        <v>29</v>
      </c>
      <c r="AU39" s="816"/>
      <c r="AV39" s="817"/>
      <c r="AW39" s="711" t="s">
        <v>98</v>
      </c>
      <c r="AX39" s="712"/>
      <c r="AY39" s="713"/>
      <c r="AZ39" s="803" t="s">
        <v>30</v>
      </c>
      <c r="BA39" s="804"/>
      <c r="BB39" s="804"/>
      <c r="BC39" s="805"/>
    </row>
    <row r="40" spans="1:55" ht="28.5" customHeight="1" thickBot="1">
      <c r="A40" s="882"/>
      <c r="B40" s="715"/>
      <c r="C40" s="715"/>
      <c r="D40" s="715"/>
      <c r="E40" s="715"/>
      <c r="F40" s="715"/>
      <c r="G40" s="716"/>
      <c r="H40" s="715"/>
      <c r="I40" s="715"/>
      <c r="J40" s="715"/>
      <c r="K40" s="715"/>
      <c r="L40" s="715"/>
      <c r="M40" s="716"/>
      <c r="N40" s="714"/>
      <c r="O40" s="715"/>
      <c r="P40" s="715"/>
      <c r="Q40" s="715"/>
      <c r="R40" s="715"/>
      <c r="S40" s="715"/>
      <c r="T40" s="716"/>
      <c r="U40" s="714"/>
      <c r="V40" s="715"/>
      <c r="W40" s="715"/>
      <c r="X40" s="715"/>
      <c r="Y40" s="715"/>
      <c r="Z40" s="715"/>
      <c r="AA40" s="715"/>
      <c r="AB40" s="715"/>
      <c r="AC40" s="715"/>
      <c r="AD40" s="715"/>
      <c r="AE40" s="715"/>
      <c r="AF40" s="715"/>
      <c r="AG40" s="715"/>
      <c r="AH40" s="715"/>
      <c r="AI40" s="715"/>
      <c r="AJ40" s="716"/>
      <c r="AK40" s="840"/>
      <c r="AL40" s="841"/>
      <c r="AM40" s="845" t="s">
        <v>17</v>
      </c>
      <c r="AN40" s="776"/>
      <c r="AO40" s="776"/>
      <c r="AP40" s="308" t="s">
        <v>18</v>
      </c>
      <c r="AQ40" s="776" t="s">
        <v>19</v>
      </c>
      <c r="AR40" s="776"/>
      <c r="AS40" s="777"/>
      <c r="AT40" s="818"/>
      <c r="AU40" s="819"/>
      <c r="AV40" s="820"/>
      <c r="AW40" s="714"/>
      <c r="AX40" s="715"/>
      <c r="AY40" s="716"/>
      <c r="AZ40" s="806"/>
      <c r="BA40" s="807"/>
      <c r="BB40" s="807"/>
      <c r="BC40" s="808"/>
    </row>
    <row r="41" spans="1:55" s="38" customFormat="1" ht="30" customHeight="1" thickTop="1">
      <c r="A41" s="787"/>
      <c r="B41" s="788"/>
      <c r="C41" s="788"/>
      <c r="D41" s="788"/>
      <c r="E41" s="788"/>
      <c r="F41" s="788"/>
      <c r="G41" s="883"/>
      <c r="H41" s="690"/>
      <c r="I41" s="691"/>
      <c r="J41" s="691"/>
      <c r="K41" s="691"/>
      <c r="L41" s="691"/>
      <c r="M41" s="692"/>
      <c r="N41" s="693"/>
      <c r="O41" s="694"/>
      <c r="P41" s="694"/>
      <c r="Q41" s="694"/>
      <c r="R41" s="694"/>
      <c r="S41" s="694"/>
      <c r="T41" s="695"/>
      <c r="U41" s="693"/>
      <c r="V41" s="694"/>
      <c r="W41" s="694"/>
      <c r="X41" s="694"/>
      <c r="Y41" s="694"/>
      <c r="Z41" s="694"/>
      <c r="AA41" s="694"/>
      <c r="AB41" s="694"/>
      <c r="AC41" s="694"/>
      <c r="AD41" s="694"/>
      <c r="AE41" s="694"/>
      <c r="AF41" s="694"/>
      <c r="AG41" s="694"/>
      <c r="AH41" s="694"/>
      <c r="AI41" s="694"/>
      <c r="AJ41" s="695"/>
      <c r="AK41" s="685" t="str">
        <f t="shared" ref="AK41" si="3">IF(H41="","",IF(AND(LEFT(H41,1)&amp;RIGHT(H41,1)&lt;&gt;"G1",LEFT(H41,1)&amp;RIGHT(H41,1)&lt;&gt;"G2"),"err",LEFT(H41,1)&amp;RIGHT(H41,1)))</f>
        <v/>
      </c>
      <c r="AL41" s="686"/>
      <c r="AM41" s="687"/>
      <c r="AN41" s="688"/>
      <c r="AO41" s="688"/>
      <c r="AP41" s="288" t="s">
        <v>18</v>
      </c>
      <c r="AQ41" s="688"/>
      <c r="AR41" s="688"/>
      <c r="AS41" s="689"/>
      <c r="AT41" s="824" t="str">
        <f>IF(AND(AM41&lt;&gt;"",AQ41&lt;&gt;""),ROUNDDOWN(AM41*AQ41/1000000,2),"")</f>
        <v/>
      </c>
      <c r="AU41" s="825"/>
      <c r="AV41" s="826"/>
      <c r="AW41" s="789"/>
      <c r="AX41" s="790"/>
      <c r="AY41" s="791"/>
      <c r="AZ41" s="821" t="str">
        <f>IF(AT41&lt;&gt;"",AW41*AT41,"")</f>
        <v/>
      </c>
      <c r="BA41" s="822"/>
      <c r="BB41" s="822"/>
      <c r="BC41" s="823"/>
    </row>
    <row r="42" spans="1:55" s="38" customFormat="1" ht="30" customHeight="1">
      <c r="A42" s="661"/>
      <c r="B42" s="662"/>
      <c r="C42" s="662"/>
      <c r="D42" s="662"/>
      <c r="E42" s="662"/>
      <c r="F42" s="662"/>
      <c r="G42" s="663"/>
      <c r="H42" s="671"/>
      <c r="I42" s="672"/>
      <c r="J42" s="672"/>
      <c r="K42" s="672"/>
      <c r="L42" s="672"/>
      <c r="M42" s="673"/>
      <c r="N42" s="664"/>
      <c r="O42" s="665"/>
      <c r="P42" s="665"/>
      <c r="Q42" s="665"/>
      <c r="R42" s="665"/>
      <c r="S42" s="665"/>
      <c r="T42" s="666"/>
      <c r="U42" s="664"/>
      <c r="V42" s="665"/>
      <c r="W42" s="665"/>
      <c r="X42" s="665"/>
      <c r="Y42" s="665"/>
      <c r="Z42" s="665"/>
      <c r="AA42" s="665"/>
      <c r="AB42" s="665"/>
      <c r="AC42" s="665"/>
      <c r="AD42" s="665"/>
      <c r="AE42" s="665"/>
      <c r="AF42" s="665"/>
      <c r="AG42" s="665"/>
      <c r="AH42" s="665"/>
      <c r="AI42" s="665"/>
      <c r="AJ42" s="666"/>
      <c r="AK42" s="700" t="str">
        <f t="shared" ref="AK42:AK55" si="4">IF(H42="","",IF(AND(LEFT(H42,1)&amp;RIGHT(H42,1)&lt;&gt;"G1",LEFT(H42,1)&amp;RIGHT(H42,1)&lt;&gt;"G2"),"err",LEFT(H42,1)&amp;RIGHT(H42,1)))</f>
        <v/>
      </c>
      <c r="AL42" s="701"/>
      <c r="AM42" s="702"/>
      <c r="AN42" s="703"/>
      <c r="AO42" s="703"/>
      <c r="AP42" s="289" t="s">
        <v>18</v>
      </c>
      <c r="AQ42" s="703"/>
      <c r="AR42" s="703"/>
      <c r="AS42" s="704"/>
      <c r="AT42" s="705" t="str">
        <f>IF(AND(AM42&lt;&gt;"",AQ42&lt;&gt;""),ROUNDDOWN(AM42*AQ42/1000000,2),"")</f>
        <v/>
      </c>
      <c r="AU42" s="706"/>
      <c r="AV42" s="707"/>
      <c r="AW42" s="708"/>
      <c r="AX42" s="709"/>
      <c r="AY42" s="710"/>
      <c r="AZ42" s="748" t="str">
        <f>IF(AT42&lt;&gt;"",AW42*AT42,"")</f>
        <v/>
      </c>
      <c r="BA42" s="749"/>
      <c r="BB42" s="749"/>
      <c r="BC42" s="750"/>
    </row>
    <row r="43" spans="1:55" s="38" customFormat="1" ht="30" customHeight="1">
      <c r="A43" s="661"/>
      <c r="B43" s="662"/>
      <c r="C43" s="662"/>
      <c r="D43" s="662"/>
      <c r="E43" s="662"/>
      <c r="F43" s="662"/>
      <c r="G43" s="663"/>
      <c r="H43" s="671"/>
      <c r="I43" s="672"/>
      <c r="J43" s="672"/>
      <c r="K43" s="672"/>
      <c r="L43" s="672"/>
      <c r="M43" s="673"/>
      <c r="N43" s="664"/>
      <c r="O43" s="665"/>
      <c r="P43" s="665"/>
      <c r="Q43" s="665"/>
      <c r="R43" s="665"/>
      <c r="S43" s="665"/>
      <c r="T43" s="666"/>
      <c r="U43" s="664"/>
      <c r="V43" s="665"/>
      <c r="W43" s="665"/>
      <c r="X43" s="665"/>
      <c r="Y43" s="665"/>
      <c r="Z43" s="665"/>
      <c r="AA43" s="665"/>
      <c r="AB43" s="665"/>
      <c r="AC43" s="665"/>
      <c r="AD43" s="665"/>
      <c r="AE43" s="665"/>
      <c r="AF43" s="665"/>
      <c r="AG43" s="665"/>
      <c r="AH43" s="665"/>
      <c r="AI43" s="665"/>
      <c r="AJ43" s="666"/>
      <c r="AK43" s="700" t="str">
        <f t="shared" si="4"/>
        <v/>
      </c>
      <c r="AL43" s="701"/>
      <c r="AM43" s="702"/>
      <c r="AN43" s="703"/>
      <c r="AO43" s="703"/>
      <c r="AP43" s="289" t="s">
        <v>18</v>
      </c>
      <c r="AQ43" s="703"/>
      <c r="AR43" s="703"/>
      <c r="AS43" s="704"/>
      <c r="AT43" s="705" t="str">
        <f>IF(AND(AM43&lt;&gt;"",AQ43&lt;&gt;""),ROUNDDOWN(AM43*AQ43/1000000,2),"")</f>
        <v/>
      </c>
      <c r="AU43" s="706"/>
      <c r="AV43" s="707"/>
      <c r="AW43" s="708"/>
      <c r="AX43" s="709"/>
      <c r="AY43" s="710"/>
      <c r="AZ43" s="748" t="str">
        <f>IF(AT43&lt;&gt;"",AW43*AT43,"")</f>
        <v/>
      </c>
      <c r="BA43" s="749"/>
      <c r="BB43" s="749"/>
      <c r="BC43" s="750"/>
    </row>
    <row r="44" spans="1:55" s="38" customFormat="1" ht="30" customHeight="1">
      <c r="A44" s="661"/>
      <c r="B44" s="662"/>
      <c r="C44" s="662"/>
      <c r="D44" s="662"/>
      <c r="E44" s="662"/>
      <c r="F44" s="662"/>
      <c r="G44" s="663"/>
      <c r="H44" s="671"/>
      <c r="I44" s="672"/>
      <c r="J44" s="672"/>
      <c r="K44" s="672"/>
      <c r="L44" s="672"/>
      <c r="M44" s="673"/>
      <c r="N44" s="664"/>
      <c r="O44" s="665"/>
      <c r="P44" s="665"/>
      <c r="Q44" s="665"/>
      <c r="R44" s="665"/>
      <c r="S44" s="665"/>
      <c r="T44" s="666"/>
      <c r="U44" s="664"/>
      <c r="V44" s="665"/>
      <c r="W44" s="665"/>
      <c r="X44" s="665"/>
      <c r="Y44" s="665"/>
      <c r="Z44" s="665"/>
      <c r="AA44" s="665"/>
      <c r="AB44" s="665"/>
      <c r="AC44" s="665"/>
      <c r="AD44" s="665"/>
      <c r="AE44" s="665"/>
      <c r="AF44" s="665"/>
      <c r="AG44" s="665"/>
      <c r="AH44" s="665"/>
      <c r="AI44" s="665"/>
      <c r="AJ44" s="666"/>
      <c r="AK44" s="700" t="str">
        <f t="shared" si="4"/>
        <v/>
      </c>
      <c r="AL44" s="701"/>
      <c r="AM44" s="702"/>
      <c r="AN44" s="703"/>
      <c r="AO44" s="703"/>
      <c r="AP44" s="289" t="s">
        <v>18</v>
      </c>
      <c r="AQ44" s="703"/>
      <c r="AR44" s="703"/>
      <c r="AS44" s="704"/>
      <c r="AT44" s="705" t="str">
        <f>IF(AND(AM44&lt;&gt;"",AQ44&lt;&gt;""),ROUNDDOWN(AM44*AQ44/1000000,2),"")</f>
        <v/>
      </c>
      <c r="AU44" s="706"/>
      <c r="AV44" s="707"/>
      <c r="AW44" s="708"/>
      <c r="AX44" s="709"/>
      <c r="AY44" s="710"/>
      <c r="AZ44" s="748" t="str">
        <f>IF(AT44&lt;&gt;"",AW44*AT44,"")</f>
        <v/>
      </c>
      <c r="BA44" s="749"/>
      <c r="BB44" s="749"/>
      <c r="BC44" s="750"/>
    </row>
    <row r="45" spans="1:55" s="38" customFormat="1" ht="30" customHeight="1">
      <c r="A45" s="661"/>
      <c r="B45" s="662"/>
      <c r="C45" s="662"/>
      <c r="D45" s="662"/>
      <c r="E45" s="662"/>
      <c r="F45" s="662"/>
      <c r="G45" s="663"/>
      <c r="H45" s="671"/>
      <c r="I45" s="672"/>
      <c r="J45" s="672"/>
      <c r="K45" s="672"/>
      <c r="L45" s="672"/>
      <c r="M45" s="673"/>
      <c r="N45" s="884"/>
      <c r="O45" s="885"/>
      <c r="P45" s="885"/>
      <c r="Q45" s="885"/>
      <c r="R45" s="885"/>
      <c r="S45" s="885"/>
      <c r="T45" s="886"/>
      <c r="U45" s="664"/>
      <c r="V45" s="665"/>
      <c r="W45" s="665"/>
      <c r="X45" s="665"/>
      <c r="Y45" s="665"/>
      <c r="Z45" s="665"/>
      <c r="AA45" s="665"/>
      <c r="AB45" s="665"/>
      <c r="AC45" s="665"/>
      <c r="AD45" s="665"/>
      <c r="AE45" s="665"/>
      <c r="AF45" s="665"/>
      <c r="AG45" s="665"/>
      <c r="AH45" s="665"/>
      <c r="AI45" s="665"/>
      <c r="AJ45" s="666"/>
      <c r="AK45" s="751" t="str">
        <f t="shared" si="4"/>
        <v/>
      </c>
      <c r="AL45" s="752"/>
      <c r="AM45" s="758"/>
      <c r="AN45" s="759"/>
      <c r="AO45" s="759"/>
      <c r="AP45" s="290" t="s">
        <v>18</v>
      </c>
      <c r="AQ45" s="759"/>
      <c r="AR45" s="759"/>
      <c r="AS45" s="760"/>
      <c r="AT45" s="800" t="str">
        <f>IF(AND(AM45&lt;&gt;"",AQ45&lt;&gt;""),ROUNDDOWN(AM45*AQ45/1000000,2),"")</f>
        <v/>
      </c>
      <c r="AU45" s="801"/>
      <c r="AV45" s="802"/>
      <c r="AW45" s="761"/>
      <c r="AX45" s="762"/>
      <c r="AY45" s="763"/>
      <c r="AZ45" s="812" t="str">
        <f>IF(AT45&lt;&gt;"",AW45*AT45,"")</f>
        <v/>
      </c>
      <c r="BA45" s="813"/>
      <c r="BB45" s="813"/>
      <c r="BC45" s="814"/>
    </row>
    <row r="46" spans="1:55" s="38" customFormat="1" ht="30" customHeight="1">
      <c r="A46" s="661"/>
      <c r="B46" s="662"/>
      <c r="C46" s="662"/>
      <c r="D46" s="662"/>
      <c r="E46" s="662"/>
      <c r="F46" s="662"/>
      <c r="G46" s="663"/>
      <c r="H46" s="671"/>
      <c r="I46" s="672"/>
      <c r="J46" s="672"/>
      <c r="K46" s="672"/>
      <c r="L46" s="672"/>
      <c r="M46" s="673"/>
      <c r="N46" s="664"/>
      <c r="O46" s="665"/>
      <c r="P46" s="665"/>
      <c r="Q46" s="665"/>
      <c r="R46" s="665"/>
      <c r="S46" s="665"/>
      <c r="T46" s="666"/>
      <c r="U46" s="664"/>
      <c r="V46" s="665"/>
      <c r="W46" s="665"/>
      <c r="X46" s="665"/>
      <c r="Y46" s="665"/>
      <c r="Z46" s="665"/>
      <c r="AA46" s="665"/>
      <c r="AB46" s="665"/>
      <c r="AC46" s="665"/>
      <c r="AD46" s="665"/>
      <c r="AE46" s="665"/>
      <c r="AF46" s="665"/>
      <c r="AG46" s="665"/>
      <c r="AH46" s="665"/>
      <c r="AI46" s="665"/>
      <c r="AJ46" s="666"/>
      <c r="AK46" s="700" t="str">
        <f t="shared" si="4"/>
        <v/>
      </c>
      <c r="AL46" s="701"/>
      <c r="AM46" s="702"/>
      <c r="AN46" s="703"/>
      <c r="AO46" s="703"/>
      <c r="AP46" s="289" t="s">
        <v>18</v>
      </c>
      <c r="AQ46" s="703"/>
      <c r="AR46" s="703"/>
      <c r="AS46" s="704"/>
      <c r="AT46" s="705" t="str">
        <f t="shared" ref="AT46:AT55" si="5">IF(AND(AM46&lt;&gt;"",AQ46&lt;&gt;""),ROUNDDOWN(AM46*AQ46/1000000,2),"")</f>
        <v/>
      </c>
      <c r="AU46" s="706"/>
      <c r="AV46" s="707"/>
      <c r="AW46" s="708"/>
      <c r="AX46" s="709"/>
      <c r="AY46" s="710"/>
      <c r="AZ46" s="748" t="str">
        <f t="shared" ref="AZ46:AZ55" si="6">IF(AT46&lt;&gt;"",AW46*AT46,"")</f>
        <v/>
      </c>
      <c r="BA46" s="749"/>
      <c r="BB46" s="749"/>
      <c r="BC46" s="750"/>
    </row>
    <row r="47" spans="1:55" s="38" customFormat="1" ht="30" customHeight="1">
      <c r="A47" s="661"/>
      <c r="B47" s="662"/>
      <c r="C47" s="662"/>
      <c r="D47" s="662"/>
      <c r="E47" s="662"/>
      <c r="F47" s="662"/>
      <c r="G47" s="663"/>
      <c r="H47" s="671"/>
      <c r="I47" s="672"/>
      <c r="J47" s="672"/>
      <c r="K47" s="672"/>
      <c r="L47" s="672"/>
      <c r="M47" s="673"/>
      <c r="N47" s="664"/>
      <c r="O47" s="665"/>
      <c r="P47" s="665"/>
      <c r="Q47" s="665"/>
      <c r="R47" s="665"/>
      <c r="S47" s="665"/>
      <c r="T47" s="666"/>
      <c r="U47" s="664"/>
      <c r="V47" s="665"/>
      <c r="W47" s="665"/>
      <c r="X47" s="665"/>
      <c r="Y47" s="665"/>
      <c r="Z47" s="665"/>
      <c r="AA47" s="665"/>
      <c r="AB47" s="665"/>
      <c r="AC47" s="665"/>
      <c r="AD47" s="665"/>
      <c r="AE47" s="665"/>
      <c r="AF47" s="665"/>
      <c r="AG47" s="665"/>
      <c r="AH47" s="665"/>
      <c r="AI47" s="665"/>
      <c r="AJ47" s="666"/>
      <c r="AK47" s="700" t="str">
        <f t="shared" si="4"/>
        <v/>
      </c>
      <c r="AL47" s="701"/>
      <c r="AM47" s="702"/>
      <c r="AN47" s="703"/>
      <c r="AO47" s="703"/>
      <c r="AP47" s="289" t="s">
        <v>18</v>
      </c>
      <c r="AQ47" s="703"/>
      <c r="AR47" s="703"/>
      <c r="AS47" s="704"/>
      <c r="AT47" s="705" t="str">
        <f t="shared" si="5"/>
        <v/>
      </c>
      <c r="AU47" s="706"/>
      <c r="AV47" s="707"/>
      <c r="AW47" s="708"/>
      <c r="AX47" s="709"/>
      <c r="AY47" s="710"/>
      <c r="AZ47" s="748" t="str">
        <f t="shared" si="6"/>
        <v/>
      </c>
      <c r="BA47" s="749"/>
      <c r="BB47" s="749"/>
      <c r="BC47" s="750"/>
    </row>
    <row r="48" spans="1:55" s="38" customFormat="1" ht="30" customHeight="1">
      <c r="A48" s="661"/>
      <c r="B48" s="662"/>
      <c r="C48" s="662"/>
      <c r="D48" s="662"/>
      <c r="E48" s="662"/>
      <c r="F48" s="662"/>
      <c r="G48" s="663"/>
      <c r="H48" s="671"/>
      <c r="I48" s="672"/>
      <c r="J48" s="672"/>
      <c r="K48" s="672"/>
      <c r="L48" s="672"/>
      <c r="M48" s="673"/>
      <c r="N48" s="664"/>
      <c r="O48" s="665"/>
      <c r="P48" s="665"/>
      <c r="Q48" s="665"/>
      <c r="R48" s="665"/>
      <c r="S48" s="665"/>
      <c r="T48" s="666"/>
      <c r="U48" s="664"/>
      <c r="V48" s="665"/>
      <c r="W48" s="665"/>
      <c r="X48" s="665"/>
      <c r="Y48" s="665"/>
      <c r="Z48" s="665"/>
      <c r="AA48" s="665"/>
      <c r="AB48" s="665"/>
      <c r="AC48" s="665"/>
      <c r="AD48" s="665"/>
      <c r="AE48" s="665"/>
      <c r="AF48" s="665"/>
      <c r="AG48" s="665"/>
      <c r="AH48" s="665"/>
      <c r="AI48" s="665"/>
      <c r="AJ48" s="666"/>
      <c r="AK48" s="700" t="str">
        <f t="shared" si="4"/>
        <v/>
      </c>
      <c r="AL48" s="701"/>
      <c r="AM48" s="702"/>
      <c r="AN48" s="703"/>
      <c r="AO48" s="703"/>
      <c r="AP48" s="289" t="s">
        <v>18</v>
      </c>
      <c r="AQ48" s="703"/>
      <c r="AR48" s="703"/>
      <c r="AS48" s="704"/>
      <c r="AT48" s="705" t="str">
        <f t="shared" si="5"/>
        <v/>
      </c>
      <c r="AU48" s="706"/>
      <c r="AV48" s="707"/>
      <c r="AW48" s="708"/>
      <c r="AX48" s="709"/>
      <c r="AY48" s="710"/>
      <c r="AZ48" s="748" t="str">
        <f t="shared" si="6"/>
        <v/>
      </c>
      <c r="BA48" s="749"/>
      <c r="BB48" s="749"/>
      <c r="BC48" s="750"/>
    </row>
    <row r="49" spans="1:55" s="38" customFormat="1" ht="30" customHeight="1">
      <c r="A49" s="661"/>
      <c r="B49" s="662"/>
      <c r="C49" s="662"/>
      <c r="D49" s="662"/>
      <c r="E49" s="662"/>
      <c r="F49" s="662"/>
      <c r="G49" s="663"/>
      <c r="H49" s="671"/>
      <c r="I49" s="672"/>
      <c r="J49" s="672"/>
      <c r="K49" s="672"/>
      <c r="L49" s="672"/>
      <c r="M49" s="673"/>
      <c r="N49" s="664"/>
      <c r="O49" s="665"/>
      <c r="P49" s="665"/>
      <c r="Q49" s="665"/>
      <c r="R49" s="665"/>
      <c r="S49" s="665"/>
      <c r="T49" s="666"/>
      <c r="U49" s="664"/>
      <c r="V49" s="665"/>
      <c r="W49" s="665"/>
      <c r="X49" s="665"/>
      <c r="Y49" s="665"/>
      <c r="Z49" s="665"/>
      <c r="AA49" s="665"/>
      <c r="AB49" s="665"/>
      <c r="AC49" s="665"/>
      <c r="AD49" s="665"/>
      <c r="AE49" s="665"/>
      <c r="AF49" s="665"/>
      <c r="AG49" s="665"/>
      <c r="AH49" s="665"/>
      <c r="AI49" s="665"/>
      <c r="AJ49" s="666"/>
      <c r="AK49" s="700" t="str">
        <f t="shared" si="4"/>
        <v/>
      </c>
      <c r="AL49" s="701"/>
      <c r="AM49" s="702"/>
      <c r="AN49" s="703"/>
      <c r="AO49" s="703"/>
      <c r="AP49" s="289" t="s">
        <v>18</v>
      </c>
      <c r="AQ49" s="703"/>
      <c r="AR49" s="703"/>
      <c r="AS49" s="704"/>
      <c r="AT49" s="705" t="str">
        <f t="shared" si="5"/>
        <v/>
      </c>
      <c r="AU49" s="706"/>
      <c r="AV49" s="707"/>
      <c r="AW49" s="708"/>
      <c r="AX49" s="709"/>
      <c r="AY49" s="710"/>
      <c r="AZ49" s="748" t="str">
        <f t="shared" si="6"/>
        <v/>
      </c>
      <c r="BA49" s="749"/>
      <c r="BB49" s="749"/>
      <c r="BC49" s="750"/>
    </row>
    <row r="50" spans="1:55" s="38" customFormat="1" ht="30" customHeight="1">
      <c r="A50" s="661"/>
      <c r="B50" s="662"/>
      <c r="C50" s="662"/>
      <c r="D50" s="662"/>
      <c r="E50" s="662"/>
      <c r="F50" s="662"/>
      <c r="G50" s="663"/>
      <c r="H50" s="671"/>
      <c r="I50" s="672"/>
      <c r="J50" s="672"/>
      <c r="K50" s="672"/>
      <c r="L50" s="672"/>
      <c r="M50" s="673"/>
      <c r="N50" s="664"/>
      <c r="O50" s="665"/>
      <c r="P50" s="665"/>
      <c r="Q50" s="665"/>
      <c r="R50" s="665"/>
      <c r="S50" s="665"/>
      <c r="T50" s="666"/>
      <c r="U50" s="664"/>
      <c r="V50" s="665"/>
      <c r="W50" s="665"/>
      <c r="X50" s="665"/>
      <c r="Y50" s="665"/>
      <c r="Z50" s="665"/>
      <c r="AA50" s="665"/>
      <c r="AB50" s="665"/>
      <c r="AC50" s="665"/>
      <c r="AD50" s="665"/>
      <c r="AE50" s="665"/>
      <c r="AF50" s="665"/>
      <c r="AG50" s="665"/>
      <c r="AH50" s="665"/>
      <c r="AI50" s="665"/>
      <c r="AJ50" s="666"/>
      <c r="AK50" s="700" t="str">
        <f t="shared" si="4"/>
        <v/>
      </c>
      <c r="AL50" s="701"/>
      <c r="AM50" s="702"/>
      <c r="AN50" s="703"/>
      <c r="AO50" s="703"/>
      <c r="AP50" s="289" t="s">
        <v>18</v>
      </c>
      <c r="AQ50" s="703"/>
      <c r="AR50" s="703"/>
      <c r="AS50" s="704"/>
      <c r="AT50" s="705" t="str">
        <f t="shared" si="5"/>
        <v/>
      </c>
      <c r="AU50" s="706"/>
      <c r="AV50" s="707"/>
      <c r="AW50" s="708"/>
      <c r="AX50" s="709"/>
      <c r="AY50" s="710"/>
      <c r="AZ50" s="748" t="str">
        <f t="shared" si="6"/>
        <v/>
      </c>
      <c r="BA50" s="749"/>
      <c r="BB50" s="749"/>
      <c r="BC50" s="750"/>
    </row>
    <row r="51" spans="1:55" s="38" customFormat="1" ht="30" customHeight="1">
      <c r="A51" s="661"/>
      <c r="B51" s="662"/>
      <c r="C51" s="662"/>
      <c r="D51" s="662"/>
      <c r="E51" s="662"/>
      <c r="F51" s="662"/>
      <c r="G51" s="663"/>
      <c r="H51" s="671"/>
      <c r="I51" s="672"/>
      <c r="J51" s="672"/>
      <c r="K51" s="672"/>
      <c r="L51" s="672"/>
      <c r="M51" s="673"/>
      <c r="N51" s="664"/>
      <c r="O51" s="665"/>
      <c r="P51" s="665"/>
      <c r="Q51" s="665"/>
      <c r="R51" s="665"/>
      <c r="S51" s="665"/>
      <c r="T51" s="666"/>
      <c r="U51" s="664"/>
      <c r="V51" s="665"/>
      <c r="W51" s="665"/>
      <c r="X51" s="665"/>
      <c r="Y51" s="665"/>
      <c r="Z51" s="665"/>
      <c r="AA51" s="665"/>
      <c r="AB51" s="665"/>
      <c r="AC51" s="665"/>
      <c r="AD51" s="665"/>
      <c r="AE51" s="665"/>
      <c r="AF51" s="665"/>
      <c r="AG51" s="665"/>
      <c r="AH51" s="665"/>
      <c r="AI51" s="665"/>
      <c r="AJ51" s="666"/>
      <c r="AK51" s="700" t="str">
        <f t="shared" si="4"/>
        <v/>
      </c>
      <c r="AL51" s="701"/>
      <c r="AM51" s="702"/>
      <c r="AN51" s="703"/>
      <c r="AO51" s="703"/>
      <c r="AP51" s="289" t="s">
        <v>18</v>
      </c>
      <c r="AQ51" s="703"/>
      <c r="AR51" s="703"/>
      <c r="AS51" s="704"/>
      <c r="AT51" s="705" t="str">
        <f t="shared" si="5"/>
        <v/>
      </c>
      <c r="AU51" s="706"/>
      <c r="AV51" s="707"/>
      <c r="AW51" s="708"/>
      <c r="AX51" s="709"/>
      <c r="AY51" s="710"/>
      <c r="AZ51" s="748" t="str">
        <f t="shared" si="6"/>
        <v/>
      </c>
      <c r="BA51" s="749"/>
      <c r="BB51" s="749"/>
      <c r="BC51" s="750"/>
    </row>
    <row r="52" spans="1:55" s="38" customFormat="1" ht="30" customHeight="1">
      <c r="A52" s="661"/>
      <c r="B52" s="662"/>
      <c r="C52" s="662"/>
      <c r="D52" s="662"/>
      <c r="E52" s="662"/>
      <c r="F52" s="662"/>
      <c r="G52" s="663"/>
      <c r="H52" s="671"/>
      <c r="I52" s="672"/>
      <c r="J52" s="672"/>
      <c r="K52" s="672"/>
      <c r="L52" s="672"/>
      <c r="M52" s="673"/>
      <c r="N52" s="664"/>
      <c r="O52" s="665"/>
      <c r="P52" s="665"/>
      <c r="Q52" s="665"/>
      <c r="R52" s="665"/>
      <c r="S52" s="665"/>
      <c r="T52" s="666"/>
      <c r="U52" s="664"/>
      <c r="V52" s="665"/>
      <c r="W52" s="665"/>
      <c r="X52" s="665"/>
      <c r="Y52" s="665"/>
      <c r="Z52" s="665"/>
      <c r="AA52" s="665"/>
      <c r="AB52" s="665"/>
      <c r="AC52" s="665"/>
      <c r="AD52" s="665"/>
      <c r="AE52" s="665"/>
      <c r="AF52" s="665"/>
      <c r="AG52" s="665"/>
      <c r="AH52" s="665"/>
      <c r="AI52" s="665"/>
      <c r="AJ52" s="666"/>
      <c r="AK52" s="700" t="str">
        <f t="shared" si="4"/>
        <v/>
      </c>
      <c r="AL52" s="701"/>
      <c r="AM52" s="702"/>
      <c r="AN52" s="703"/>
      <c r="AO52" s="703"/>
      <c r="AP52" s="289" t="s">
        <v>18</v>
      </c>
      <c r="AQ52" s="703"/>
      <c r="AR52" s="703"/>
      <c r="AS52" s="704"/>
      <c r="AT52" s="705" t="str">
        <f t="shared" si="5"/>
        <v/>
      </c>
      <c r="AU52" s="706"/>
      <c r="AV52" s="707"/>
      <c r="AW52" s="708"/>
      <c r="AX52" s="709"/>
      <c r="AY52" s="710"/>
      <c r="AZ52" s="748" t="str">
        <f t="shared" si="6"/>
        <v/>
      </c>
      <c r="BA52" s="749"/>
      <c r="BB52" s="749"/>
      <c r="BC52" s="750"/>
    </row>
    <row r="53" spans="1:55" s="38" customFormat="1" ht="30" customHeight="1">
      <c r="A53" s="661"/>
      <c r="B53" s="662"/>
      <c r="C53" s="662"/>
      <c r="D53" s="662"/>
      <c r="E53" s="662"/>
      <c r="F53" s="662"/>
      <c r="G53" s="663"/>
      <c r="H53" s="671"/>
      <c r="I53" s="672"/>
      <c r="J53" s="672"/>
      <c r="K53" s="672"/>
      <c r="L53" s="672"/>
      <c r="M53" s="673"/>
      <c r="N53" s="664"/>
      <c r="O53" s="665"/>
      <c r="P53" s="665"/>
      <c r="Q53" s="665"/>
      <c r="R53" s="665"/>
      <c r="S53" s="665"/>
      <c r="T53" s="666"/>
      <c r="U53" s="664"/>
      <c r="V53" s="665"/>
      <c r="W53" s="665"/>
      <c r="X53" s="665"/>
      <c r="Y53" s="665"/>
      <c r="Z53" s="665"/>
      <c r="AA53" s="665"/>
      <c r="AB53" s="665"/>
      <c r="AC53" s="665"/>
      <c r="AD53" s="665"/>
      <c r="AE53" s="665"/>
      <c r="AF53" s="665"/>
      <c r="AG53" s="665"/>
      <c r="AH53" s="665"/>
      <c r="AI53" s="665"/>
      <c r="AJ53" s="666"/>
      <c r="AK53" s="700" t="str">
        <f t="shared" si="4"/>
        <v/>
      </c>
      <c r="AL53" s="701"/>
      <c r="AM53" s="702"/>
      <c r="AN53" s="703"/>
      <c r="AO53" s="703"/>
      <c r="AP53" s="289" t="s">
        <v>18</v>
      </c>
      <c r="AQ53" s="703"/>
      <c r="AR53" s="703"/>
      <c r="AS53" s="704"/>
      <c r="AT53" s="705" t="str">
        <f t="shared" si="5"/>
        <v/>
      </c>
      <c r="AU53" s="706"/>
      <c r="AV53" s="707"/>
      <c r="AW53" s="708"/>
      <c r="AX53" s="709"/>
      <c r="AY53" s="710"/>
      <c r="AZ53" s="748" t="str">
        <f t="shared" si="6"/>
        <v/>
      </c>
      <c r="BA53" s="749"/>
      <c r="BB53" s="749"/>
      <c r="BC53" s="750"/>
    </row>
    <row r="54" spans="1:55" s="38" customFormat="1" ht="30" customHeight="1">
      <c r="A54" s="661"/>
      <c r="B54" s="662"/>
      <c r="C54" s="662"/>
      <c r="D54" s="662"/>
      <c r="E54" s="662"/>
      <c r="F54" s="662"/>
      <c r="G54" s="663"/>
      <c r="H54" s="671"/>
      <c r="I54" s="672"/>
      <c r="J54" s="672"/>
      <c r="K54" s="672"/>
      <c r="L54" s="672"/>
      <c r="M54" s="673"/>
      <c r="N54" s="664"/>
      <c r="O54" s="665"/>
      <c r="P54" s="665"/>
      <c r="Q54" s="665"/>
      <c r="R54" s="665"/>
      <c r="S54" s="665"/>
      <c r="T54" s="666"/>
      <c r="U54" s="664"/>
      <c r="V54" s="665"/>
      <c r="W54" s="665"/>
      <c r="X54" s="665"/>
      <c r="Y54" s="665"/>
      <c r="Z54" s="665"/>
      <c r="AA54" s="665"/>
      <c r="AB54" s="665"/>
      <c r="AC54" s="665"/>
      <c r="AD54" s="665"/>
      <c r="AE54" s="665"/>
      <c r="AF54" s="665"/>
      <c r="AG54" s="665"/>
      <c r="AH54" s="665"/>
      <c r="AI54" s="665"/>
      <c r="AJ54" s="666"/>
      <c r="AK54" s="700" t="str">
        <f t="shared" si="4"/>
        <v/>
      </c>
      <c r="AL54" s="701"/>
      <c r="AM54" s="702"/>
      <c r="AN54" s="703"/>
      <c r="AO54" s="703"/>
      <c r="AP54" s="289" t="s">
        <v>18</v>
      </c>
      <c r="AQ54" s="703"/>
      <c r="AR54" s="703"/>
      <c r="AS54" s="704"/>
      <c r="AT54" s="705" t="str">
        <f t="shared" si="5"/>
        <v/>
      </c>
      <c r="AU54" s="706"/>
      <c r="AV54" s="707"/>
      <c r="AW54" s="708"/>
      <c r="AX54" s="709"/>
      <c r="AY54" s="710"/>
      <c r="AZ54" s="748" t="str">
        <f t="shared" si="6"/>
        <v/>
      </c>
      <c r="BA54" s="749"/>
      <c r="BB54" s="749"/>
      <c r="BC54" s="750"/>
    </row>
    <row r="55" spans="1:55" s="38" customFormat="1" ht="30" customHeight="1" thickBot="1">
      <c r="A55" s="720"/>
      <c r="B55" s="721"/>
      <c r="C55" s="721"/>
      <c r="D55" s="721"/>
      <c r="E55" s="721"/>
      <c r="F55" s="721"/>
      <c r="G55" s="722"/>
      <c r="H55" s="671"/>
      <c r="I55" s="672"/>
      <c r="J55" s="672"/>
      <c r="K55" s="672"/>
      <c r="L55" s="672"/>
      <c r="M55" s="673"/>
      <c r="N55" s="664"/>
      <c r="O55" s="665"/>
      <c r="P55" s="665"/>
      <c r="Q55" s="665"/>
      <c r="R55" s="665"/>
      <c r="S55" s="665"/>
      <c r="T55" s="666"/>
      <c r="U55" s="667"/>
      <c r="V55" s="668"/>
      <c r="W55" s="668"/>
      <c r="X55" s="668"/>
      <c r="Y55" s="668"/>
      <c r="Z55" s="668"/>
      <c r="AA55" s="668"/>
      <c r="AB55" s="668"/>
      <c r="AC55" s="668"/>
      <c r="AD55" s="668"/>
      <c r="AE55" s="668"/>
      <c r="AF55" s="668"/>
      <c r="AG55" s="668"/>
      <c r="AH55" s="668"/>
      <c r="AI55" s="668"/>
      <c r="AJ55" s="669"/>
      <c r="AK55" s="700" t="str">
        <f t="shared" si="4"/>
        <v/>
      </c>
      <c r="AL55" s="701"/>
      <c r="AM55" s="702"/>
      <c r="AN55" s="703"/>
      <c r="AO55" s="703"/>
      <c r="AP55" s="289" t="s">
        <v>18</v>
      </c>
      <c r="AQ55" s="703"/>
      <c r="AR55" s="703"/>
      <c r="AS55" s="704"/>
      <c r="AT55" s="705" t="str">
        <f t="shared" si="5"/>
        <v/>
      </c>
      <c r="AU55" s="706"/>
      <c r="AV55" s="707"/>
      <c r="AW55" s="708"/>
      <c r="AX55" s="709"/>
      <c r="AY55" s="710"/>
      <c r="AZ55" s="748" t="str">
        <f t="shared" si="6"/>
        <v/>
      </c>
      <c r="BA55" s="749"/>
      <c r="BB55" s="749"/>
      <c r="BC55" s="750"/>
    </row>
    <row r="56" spans="1:55" ht="30" customHeight="1" thickTop="1" thickBot="1">
      <c r="A56" s="682" t="s">
        <v>20</v>
      </c>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4"/>
      <c r="AW56" s="764">
        <f>SUM(AW41:AY55)</f>
        <v>0</v>
      </c>
      <c r="AX56" s="765"/>
      <c r="AY56" s="766"/>
      <c r="AZ56" s="835">
        <f>SUM(AZ41:BC55)</f>
        <v>0</v>
      </c>
      <c r="BA56" s="836"/>
      <c r="BB56" s="836"/>
      <c r="BC56" s="83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116</v>
      </c>
      <c r="B62" s="134"/>
      <c r="C62" s="134"/>
      <c r="D62" s="134"/>
      <c r="E62" s="134"/>
      <c r="F62" s="134"/>
      <c r="G62" s="134"/>
      <c r="H62" s="134"/>
      <c r="I62" s="134"/>
      <c r="J62" s="134"/>
      <c r="K62" s="134"/>
      <c r="L62" s="134"/>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4"/>
      <c r="AQ62" s="134"/>
      <c r="AR62" s="134"/>
      <c r="AS62" s="134"/>
      <c r="AT62" s="134"/>
      <c r="AU62" s="134"/>
      <c r="AV62" s="45"/>
      <c r="AW62" s="135"/>
      <c r="AX62" s="135"/>
    </row>
    <row r="63" spans="1:55" s="25" customFormat="1" ht="52.5" customHeight="1" thickBot="1">
      <c r="A63" s="729" t="s">
        <v>84</v>
      </c>
      <c r="B63" s="730"/>
      <c r="C63" s="730"/>
      <c r="D63" s="731"/>
      <c r="E63" s="732" t="s">
        <v>56</v>
      </c>
      <c r="F63" s="730"/>
      <c r="G63" s="730"/>
      <c r="H63" s="730"/>
      <c r="I63" s="733" t="s">
        <v>90</v>
      </c>
      <c r="J63" s="734"/>
      <c r="K63" s="734"/>
      <c r="L63" s="734"/>
      <c r="M63" s="734"/>
      <c r="N63" s="734"/>
      <c r="O63" s="734"/>
      <c r="P63" s="735"/>
      <c r="Q63" s="736" t="s">
        <v>57</v>
      </c>
      <c r="R63" s="737"/>
      <c r="S63" s="738" t="s">
        <v>91</v>
      </c>
      <c r="T63" s="738"/>
      <c r="U63" s="738"/>
      <c r="V63" s="738"/>
      <c r="W63" s="738"/>
      <c r="X63" s="738"/>
      <c r="Y63" s="739"/>
      <c r="Z63" s="733" t="s">
        <v>117</v>
      </c>
      <c r="AA63" s="734"/>
      <c r="AB63" s="734"/>
      <c r="AC63" s="734"/>
      <c r="AD63" s="734"/>
      <c r="AE63" s="734"/>
      <c r="AF63" s="734"/>
      <c r="AG63" s="734"/>
      <c r="AH63" s="734"/>
      <c r="AI63" s="734"/>
      <c r="AJ63" s="734"/>
      <c r="AK63" s="734"/>
      <c r="AL63" s="734"/>
      <c r="AM63" s="734"/>
      <c r="AN63" s="740"/>
      <c r="AO63" s="733" t="s">
        <v>118</v>
      </c>
      <c r="AP63" s="734"/>
      <c r="AQ63" s="734"/>
      <c r="AR63" s="734"/>
      <c r="AS63" s="734"/>
      <c r="AT63" s="734"/>
      <c r="AU63" s="734"/>
      <c r="AV63" s="734"/>
      <c r="AW63" s="734"/>
      <c r="AX63" s="734"/>
      <c r="AY63" s="734"/>
      <c r="AZ63" s="734"/>
      <c r="BA63" s="734"/>
      <c r="BB63" s="734"/>
      <c r="BC63" s="741"/>
    </row>
    <row r="64" spans="1:55" s="25" customFormat="1" ht="41.25" customHeight="1" thickTop="1">
      <c r="A64" s="723" t="s">
        <v>119</v>
      </c>
      <c r="B64" s="724"/>
      <c r="C64" s="724"/>
      <c r="D64" s="725"/>
      <c r="E64" s="767" t="s">
        <v>60</v>
      </c>
      <c r="F64" s="768"/>
      <c r="G64" s="768"/>
      <c r="H64" s="768"/>
      <c r="I64" s="769">
        <f>IF($AZ$31="","",SUMIF($AK$16:$AL$30,$E64,$AZ$16:$BC$30))</f>
        <v>0</v>
      </c>
      <c r="J64" s="770"/>
      <c r="K64" s="770"/>
      <c r="L64" s="770"/>
      <c r="M64" s="770"/>
      <c r="N64" s="770"/>
      <c r="O64" s="770"/>
      <c r="P64" s="194" t="s">
        <v>21</v>
      </c>
      <c r="Q64" s="771" t="s">
        <v>57</v>
      </c>
      <c r="R64" s="772"/>
      <c r="S64" s="778">
        <v>30000</v>
      </c>
      <c r="T64" s="778"/>
      <c r="U64" s="778"/>
      <c r="V64" s="778"/>
      <c r="W64" s="778"/>
      <c r="X64" s="778"/>
      <c r="Y64" s="140" t="s">
        <v>58</v>
      </c>
      <c r="Z64" s="742">
        <f>IF(I64="0","",I64*S64)</f>
        <v>0</v>
      </c>
      <c r="AA64" s="743"/>
      <c r="AB64" s="743"/>
      <c r="AC64" s="743"/>
      <c r="AD64" s="743"/>
      <c r="AE64" s="743"/>
      <c r="AF64" s="743"/>
      <c r="AG64" s="743"/>
      <c r="AH64" s="743"/>
      <c r="AI64" s="743"/>
      <c r="AJ64" s="743"/>
      <c r="AK64" s="743"/>
      <c r="AL64" s="743"/>
      <c r="AM64" s="743"/>
      <c r="AN64" s="146" t="s">
        <v>0</v>
      </c>
      <c r="AO64" s="827">
        <f>SUM(Z64:AM65)</f>
        <v>0</v>
      </c>
      <c r="AP64" s="828"/>
      <c r="AQ64" s="828"/>
      <c r="AR64" s="828"/>
      <c r="AS64" s="828"/>
      <c r="AT64" s="828"/>
      <c r="AU64" s="828"/>
      <c r="AV64" s="828"/>
      <c r="AW64" s="828"/>
      <c r="AX64" s="828"/>
      <c r="AY64" s="828"/>
      <c r="AZ64" s="828"/>
      <c r="BA64" s="828"/>
      <c r="BB64" s="828"/>
      <c r="BC64" s="831" t="s">
        <v>0</v>
      </c>
    </row>
    <row r="65" spans="1:55" s="25" customFormat="1" ht="41.25" customHeight="1">
      <c r="A65" s="726"/>
      <c r="B65" s="727"/>
      <c r="C65" s="727"/>
      <c r="D65" s="728"/>
      <c r="E65" s="744" t="s">
        <v>61</v>
      </c>
      <c r="F65" s="745"/>
      <c r="G65" s="745"/>
      <c r="H65" s="745"/>
      <c r="I65" s="753">
        <f>IF($AZ$31="","",SUMIF($AK$16:$AL$30,$E65,$AZ$16:$BC$30))</f>
        <v>0</v>
      </c>
      <c r="J65" s="754"/>
      <c r="K65" s="754"/>
      <c r="L65" s="754"/>
      <c r="M65" s="754"/>
      <c r="N65" s="754"/>
      <c r="O65" s="754"/>
      <c r="P65" s="195" t="s">
        <v>21</v>
      </c>
      <c r="Q65" s="755" t="s">
        <v>57</v>
      </c>
      <c r="R65" s="756"/>
      <c r="S65" s="757">
        <v>20000</v>
      </c>
      <c r="T65" s="757"/>
      <c r="U65" s="757"/>
      <c r="V65" s="757"/>
      <c r="W65" s="757"/>
      <c r="X65" s="757"/>
      <c r="Y65" s="143" t="s">
        <v>58</v>
      </c>
      <c r="Z65" s="833">
        <f>IF(I65="0","",I65*S65)</f>
        <v>0</v>
      </c>
      <c r="AA65" s="834"/>
      <c r="AB65" s="834"/>
      <c r="AC65" s="834"/>
      <c r="AD65" s="834"/>
      <c r="AE65" s="834"/>
      <c r="AF65" s="834"/>
      <c r="AG65" s="834"/>
      <c r="AH65" s="834"/>
      <c r="AI65" s="834"/>
      <c r="AJ65" s="834"/>
      <c r="AK65" s="834"/>
      <c r="AL65" s="834"/>
      <c r="AM65" s="834"/>
      <c r="AN65" s="143" t="s">
        <v>0</v>
      </c>
      <c r="AO65" s="829"/>
      <c r="AP65" s="830"/>
      <c r="AQ65" s="830"/>
      <c r="AR65" s="830"/>
      <c r="AS65" s="830"/>
      <c r="AT65" s="830"/>
      <c r="AU65" s="830"/>
      <c r="AV65" s="830"/>
      <c r="AW65" s="830"/>
      <c r="AX65" s="830"/>
      <c r="AY65" s="830"/>
      <c r="AZ65" s="830"/>
      <c r="BA65" s="830"/>
      <c r="BB65" s="830"/>
      <c r="BC65" s="832"/>
    </row>
    <row r="66" spans="1:55" s="25" customFormat="1" ht="41.25" customHeight="1">
      <c r="A66" s="866" t="s">
        <v>85</v>
      </c>
      <c r="B66" s="867"/>
      <c r="C66" s="867"/>
      <c r="D66" s="868"/>
      <c r="E66" s="872" t="s">
        <v>60</v>
      </c>
      <c r="F66" s="873"/>
      <c r="G66" s="873"/>
      <c r="H66" s="873"/>
      <c r="I66" s="874">
        <f>IF($AZ$56="","",SUMIF($AK$41:$AL$55,$E66,$AZ$41:$BC$55))</f>
        <v>0</v>
      </c>
      <c r="J66" s="875"/>
      <c r="K66" s="875"/>
      <c r="L66" s="875"/>
      <c r="M66" s="875"/>
      <c r="N66" s="875"/>
      <c r="O66" s="875"/>
      <c r="P66" s="196" t="s">
        <v>21</v>
      </c>
      <c r="Q66" s="876" t="s">
        <v>57</v>
      </c>
      <c r="R66" s="877"/>
      <c r="S66" s="858">
        <v>30000</v>
      </c>
      <c r="T66" s="858"/>
      <c r="U66" s="858"/>
      <c r="V66" s="858"/>
      <c r="W66" s="858"/>
      <c r="X66" s="858"/>
      <c r="Y66" s="145" t="s">
        <v>58</v>
      </c>
      <c r="Z66" s="864">
        <f>IF(I66="0","",I66*S66)</f>
        <v>0</v>
      </c>
      <c r="AA66" s="865"/>
      <c r="AB66" s="865"/>
      <c r="AC66" s="865"/>
      <c r="AD66" s="865"/>
      <c r="AE66" s="865"/>
      <c r="AF66" s="865"/>
      <c r="AG66" s="865"/>
      <c r="AH66" s="865"/>
      <c r="AI66" s="865"/>
      <c r="AJ66" s="865"/>
      <c r="AK66" s="865"/>
      <c r="AL66" s="865"/>
      <c r="AM66" s="865"/>
      <c r="AN66" s="145" t="s">
        <v>0</v>
      </c>
      <c r="AO66" s="859">
        <f>SUM(Z66:AM67)</f>
        <v>0</v>
      </c>
      <c r="AP66" s="860"/>
      <c r="AQ66" s="860"/>
      <c r="AR66" s="860"/>
      <c r="AS66" s="860"/>
      <c r="AT66" s="860"/>
      <c r="AU66" s="860"/>
      <c r="AV66" s="860"/>
      <c r="AW66" s="860"/>
      <c r="AX66" s="860"/>
      <c r="AY66" s="860"/>
      <c r="AZ66" s="860"/>
      <c r="BA66" s="860"/>
      <c r="BB66" s="860"/>
      <c r="BC66" s="850" t="s">
        <v>0</v>
      </c>
    </row>
    <row r="67" spans="1:55" s="25" customFormat="1" ht="41.25" customHeight="1" thickBot="1">
      <c r="A67" s="869"/>
      <c r="B67" s="870"/>
      <c r="C67" s="870"/>
      <c r="D67" s="871"/>
      <c r="E67" s="854" t="s">
        <v>61</v>
      </c>
      <c r="F67" s="855"/>
      <c r="G67" s="855"/>
      <c r="H67" s="855"/>
      <c r="I67" s="856">
        <f>IF($AZ$56="","",SUMIF($AK$41:$AL$55,$E67,$AZ$41:$BC$55))</f>
        <v>0</v>
      </c>
      <c r="J67" s="857"/>
      <c r="K67" s="857"/>
      <c r="L67" s="857"/>
      <c r="M67" s="857"/>
      <c r="N67" s="857"/>
      <c r="O67" s="857"/>
      <c r="P67" s="197" t="s">
        <v>21</v>
      </c>
      <c r="Q67" s="746" t="s">
        <v>57</v>
      </c>
      <c r="R67" s="747"/>
      <c r="S67" s="863">
        <v>20000</v>
      </c>
      <c r="T67" s="863"/>
      <c r="U67" s="863"/>
      <c r="V67" s="863"/>
      <c r="W67" s="863"/>
      <c r="X67" s="863"/>
      <c r="Y67" s="138" t="s">
        <v>58</v>
      </c>
      <c r="Z67" s="852">
        <f>IF(I67="0","",I67*S67)</f>
        <v>0</v>
      </c>
      <c r="AA67" s="853"/>
      <c r="AB67" s="853"/>
      <c r="AC67" s="853"/>
      <c r="AD67" s="853"/>
      <c r="AE67" s="853"/>
      <c r="AF67" s="853"/>
      <c r="AG67" s="853"/>
      <c r="AH67" s="853"/>
      <c r="AI67" s="853"/>
      <c r="AJ67" s="853"/>
      <c r="AK67" s="853"/>
      <c r="AL67" s="853"/>
      <c r="AM67" s="853"/>
      <c r="AN67" s="138" t="s">
        <v>0</v>
      </c>
      <c r="AO67" s="861"/>
      <c r="AP67" s="862"/>
      <c r="AQ67" s="862"/>
      <c r="AR67" s="862"/>
      <c r="AS67" s="862"/>
      <c r="AT67" s="862"/>
      <c r="AU67" s="862"/>
      <c r="AV67" s="862"/>
      <c r="AW67" s="862"/>
      <c r="AX67" s="862"/>
      <c r="AY67" s="862"/>
      <c r="AZ67" s="862"/>
      <c r="BA67" s="862"/>
      <c r="BB67" s="862"/>
      <c r="BC67" s="851"/>
    </row>
    <row r="68" spans="1:55" s="25" customFormat="1" ht="41.25" customHeight="1" thickTop="1" thickBot="1">
      <c r="A68" s="846" t="s">
        <v>108</v>
      </c>
      <c r="B68" s="847"/>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8">
        <f>SUM(AO64:BB67)</f>
        <v>0</v>
      </c>
      <c r="AP68" s="849"/>
      <c r="AQ68" s="849"/>
      <c r="AR68" s="849"/>
      <c r="AS68" s="849"/>
      <c r="AT68" s="849"/>
      <c r="AU68" s="849"/>
      <c r="AV68" s="849"/>
      <c r="AW68" s="849"/>
      <c r="AX68" s="849"/>
      <c r="AY68" s="849"/>
      <c r="AZ68" s="849"/>
      <c r="BA68" s="849"/>
      <c r="BB68" s="849"/>
      <c r="BC68" s="181"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39"/>
    </row>
    <row r="150" spans="1:1">
      <c r="A150" s="353">
        <f>SUM(AO68)</f>
        <v>0</v>
      </c>
    </row>
  </sheetData>
  <sheetProtection algorithmName="SHA-512" hashValue="DMKzTDI9j/kAuPlxepHnY4px+LlfPOiQ+Gc3FpQIJB9bp7DI6ij+6WodVWEUQyS+R8CwvYlSgunpNu10GebR7A==" saltValue="yCfbn72viWaACoOIe4m9u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16">
    <cfRule type="expression" dxfId="85" priority="36" stopIfTrue="1">
      <formula>AND($AK16&lt;&gt;"",$AK16&lt;&gt;"G1",$AK16&lt;&gt;"G2")</formula>
    </cfRule>
  </conditionalFormatting>
  <conditionalFormatting sqref="H41:M41">
    <cfRule type="expression" dxfId="84" priority="34" stopIfTrue="1">
      <formula>AND($AK41&lt;&gt;"",$AK41&lt;&gt;"G1",$AK41&lt;&gt;"G2")</formula>
    </cfRule>
  </conditionalFormatting>
  <conditionalFormatting sqref="AM12:AS12">
    <cfRule type="expression" dxfId="83" priority="30" stopIfTrue="1">
      <formula>AND(COUNTA($H$16:$M$30)&gt;0,$AM$12="□")</formula>
    </cfRule>
  </conditionalFormatting>
  <conditionalFormatting sqref="AM37:AS37">
    <cfRule type="expression" dxfId="82" priority="29" stopIfTrue="1">
      <formula>AND(COUNTA($H$41:$M$55)&gt;0,$AM$37="□")</formula>
    </cfRule>
  </conditionalFormatting>
  <conditionalFormatting sqref="H17:M17">
    <cfRule type="expression" dxfId="81" priority="28">
      <formula>AND($AK17&lt;&gt;"",$AK17&lt;&gt;"G1",$AK17&lt;&gt;"G2")</formula>
    </cfRule>
  </conditionalFormatting>
  <conditionalFormatting sqref="H18:M18">
    <cfRule type="expression" dxfId="80" priority="27">
      <formula>AND($AK18&lt;&gt;"",$AK18&lt;&gt;"G1",$AK18&lt;&gt;"G2")</formula>
    </cfRule>
  </conditionalFormatting>
  <conditionalFormatting sqref="H19:M19">
    <cfRule type="expression" dxfId="79" priority="26">
      <formula>AND($AK19&lt;&gt;"",$AK19&lt;&gt;"G1",$AK19&lt;&gt;"G2")</formula>
    </cfRule>
  </conditionalFormatting>
  <conditionalFormatting sqref="H20:M20">
    <cfRule type="expression" dxfId="78" priority="25">
      <formula>AND($AK20&lt;&gt;"",$AK20&lt;&gt;"G1",$AK20&lt;&gt;"G2")</formula>
    </cfRule>
  </conditionalFormatting>
  <conditionalFormatting sqref="H21:M21">
    <cfRule type="expression" dxfId="77" priority="24">
      <formula>AND($AK21&lt;&gt;"",$AK21&lt;&gt;"G1",$AK21&lt;&gt;"G2")</formula>
    </cfRule>
  </conditionalFormatting>
  <conditionalFormatting sqref="H22:M22">
    <cfRule type="expression" dxfId="76" priority="23">
      <formula>AND($AK22&lt;&gt;"",$AK22&lt;&gt;"G1",$AK22&lt;&gt;"G2")</formula>
    </cfRule>
  </conditionalFormatting>
  <conditionalFormatting sqref="H23:M23">
    <cfRule type="expression" dxfId="75" priority="22">
      <formula>AND($AK23&lt;&gt;"",$AK23&lt;&gt;"G1",$AK23&lt;&gt;"G2")</formula>
    </cfRule>
  </conditionalFormatting>
  <conditionalFormatting sqref="H24:M24">
    <cfRule type="expression" dxfId="74" priority="21">
      <formula>AND($AK24&lt;&gt;"",$AK24&lt;&gt;"G1",$AK24&lt;&gt;"G2")</formula>
    </cfRule>
  </conditionalFormatting>
  <conditionalFormatting sqref="H25:M25">
    <cfRule type="expression" dxfId="73" priority="20">
      <formula>AND($AK25&lt;&gt;"",$AK25&lt;&gt;"G1",$AK25&lt;&gt;"G2")</formula>
    </cfRule>
  </conditionalFormatting>
  <conditionalFormatting sqref="H26:M26">
    <cfRule type="expression" dxfId="72" priority="19">
      <formula>AND($AK26&lt;&gt;"",$AK26&lt;&gt;"G1",$AK26&lt;&gt;"G2")</formula>
    </cfRule>
  </conditionalFormatting>
  <conditionalFormatting sqref="H27:M27">
    <cfRule type="expression" dxfId="71" priority="18">
      <formula>AND($AK27&lt;&gt;"",$AK27&lt;&gt;"G1",$AK27&lt;&gt;"G2")</formula>
    </cfRule>
  </conditionalFormatting>
  <conditionalFormatting sqref="H28:M28">
    <cfRule type="expression" dxfId="70" priority="17">
      <formula>AND($AK28&lt;&gt;"",$AK28&lt;&gt;"G1",$AK28&lt;&gt;"G2")</formula>
    </cfRule>
  </conditionalFormatting>
  <conditionalFormatting sqref="H29:M29">
    <cfRule type="expression" dxfId="69" priority="16">
      <formula>AND($AK29&lt;&gt;"",$AK29&lt;&gt;"G1",$AK29&lt;&gt;"G2")</formula>
    </cfRule>
  </conditionalFormatting>
  <conditionalFormatting sqref="H30:M30">
    <cfRule type="expression" dxfId="68" priority="15">
      <formula>AND($AK30&lt;&gt;"",$AK30&lt;&gt;"G1",$AK30&lt;&gt;"G2")</formula>
    </cfRule>
  </conditionalFormatting>
  <conditionalFormatting sqref="H42:M42">
    <cfRule type="expression" dxfId="67" priority="14">
      <formula>AND($AK42&lt;&gt;"",$AK42&lt;&gt;"G1",$AK42&lt;&gt;"G2")</formula>
    </cfRule>
  </conditionalFormatting>
  <conditionalFormatting sqref="H43:M43">
    <cfRule type="expression" dxfId="66" priority="13">
      <formula>AND($AK43&lt;&gt;"",$AK43&lt;&gt;"G1",$AK43&lt;&gt;"G2")</formula>
    </cfRule>
  </conditionalFormatting>
  <conditionalFormatting sqref="H44:M44">
    <cfRule type="expression" dxfId="65" priority="12">
      <formula>AND($AK44&lt;&gt;"",$AK44&lt;&gt;"G1",$AK44&lt;&gt;"G2")</formula>
    </cfRule>
  </conditionalFormatting>
  <conditionalFormatting sqref="H45:M45">
    <cfRule type="expression" dxfId="64" priority="11">
      <formula>AND($AK45&lt;&gt;"",$AK45&lt;&gt;"G1",$AK45&lt;&gt;"G2")</formula>
    </cfRule>
  </conditionalFormatting>
  <conditionalFormatting sqref="H46:M46">
    <cfRule type="expression" dxfId="63" priority="10">
      <formula>AND($AK46&lt;&gt;"",$AK46&lt;&gt;"G1",$AK46&lt;&gt;"G2")</formula>
    </cfRule>
  </conditionalFormatting>
  <conditionalFormatting sqref="H47:M47">
    <cfRule type="expression" dxfId="62" priority="9">
      <formula>AND($AK47&lt;&gt;"",$AK47&lt;&gt;"G1",$AK47&lt;&gt;"G2")</formula>
    </cfRule>
  </conditionalFormatting>
  <conditionalFormatting sqref="H48:M48">
    <cfRule type="expression" dxfId="61" priority="8">
      <formula>AND($AK48&lt;&gt;"",$AK48&lt;&gt;"G1",$AK48&lt;&gt;"G2")</formula>
    </cfRule>
  </conditionalFormatting>
  <conditionalFormatting sqref="H49:M49">
    <cfRule type="expression" dxfId="60" priority="7">
      <formula>AND($AK49&lt;&gt;"",$AK49&lt;&gt;"G1",$AK49&lt;&gt;"G2")</formula>
    </cfRule>
  </conditionalFormatting>
  <conditionalFormatting sqref="H50:M50">
    <cfRule type="expression" dxfId="59" priority="6">
      <formula>AND($AK50&lt;&gt;"",$AK50&lt;&gt;"G1",$AK50&lt;&gt;"G2")</formula>
    </cfRule>
  </conditionalFormatting>
  <conditionalFormatting sqref="H51:M51">
    <cfRule type="expression" dxfId="58" priority="5">
      <formula>AND($AK51&lt;&gt;"",$AK51&lt;&gt;"G1",$AK51&lt;&gt;"G2")</formula>
    </cfRule>
  </conditionalFormatting>
  <conditionalFormatting sqref="H52:M52">
    <cfRule type="expression" dxfId="57" priority="4">
      <formula>AND($AK52&lt;&gt;"",$AK52&lt;&gt;"G1",$AK52&lt;&gt;"G2")</formula>
    </cfRule>
  </conditionalFormatting>
  <conditionalFormatting sqref="H53:M53">
    <cfRule type="expression" dxfId="56" priority="3">
      <formula>AND($AK53&lt;&gt;"",$AK53&lt;&gt;"G1",$AK53&lt;&gt;"G2")</formula>
    </cfRule>
  </conditionalFormatting>
  <conditionalFormatting sqref="H54:M54">
    <cfRule type="expression" dxfId="55" priority="2">
      <formula>AND($AK54&lt;&gt;"",$AK54&lt;&gt;"G1",$AK54&lt;&gt;"G2")</formula>
    </cfRule>
  </conditionalFormatting>
  <conditionalFormatting sqref="H55:M55">
    <cfRule type="expression" dxfId="54"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50" t="s">
        <v>188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47">
        <f>'様式第１｜交付申請書'!$CA$2</f>
        <v>0</v>
      </c>
      <c r="AX1" s="647"/>
      <c r="AY1" s="647"/>
      <c r="AZ1" s="647"/>
      <c r="BA1" s="647"/>
      <c r="BB1" s="647"/>
    </row>
    <row r="2" spans="1:55" ht="18.75" customHeight="1">
      <c r="AL2" s="3"/>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93" t="s">
        <v>156</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239</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0" t="s">
        <v>121</v>
      </c>
      <c r="AV6" s="785"/>
      <c r="AW6" s="785"/>
      <c r="AX6" s="201" t="s">
        <v>122</v>
      </c>
      <c r="AY6" s="785"/>
      <c r="AZ6" s="785"/>
      <c r="BA6" s="786" t="s">
        <v>123</v>
      </c>
      <c r="BB6" s="786"/>
      <c r="BC6" s="78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181</v>
      </c>
      <c r="D8" s="34"/>
      <c r="E8" s="34"/>
      <c r="F8" s="34"/>
      <c r="G8" s="309"/>
      <c r="H8" s="310"/>
      <c r="I8" s="299" t="s">
        <v>182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06" t="s">
        <v>84</v>
      </c>
      <c r="B10" s="907"/>
      <c r="C10" s="907"/>
      <c r="D10" s="907"/>
      <c r="E10" s="908" t="s">
        <v>240</v>
      </c>
      <c r="F10" s="908"/>
      <c r="G10" s="908"/>
      <c r="H10" s="908"/>
      <c r="I10" s="908"/>
      <c r="J10" s="908"/>
      <c r="K10" s="908"/>
      <c r="L10" s="908"/>
      <c r="M10" s="908"/>
      <c r="N10" s="909"/>
      <c r="O10" s="206"/>
      <c r="P10" s="132"/>
      <c r="Q10" s="699" t="str">
        <f>IF(COUNTIF(AK16:AL30,"err")&gt;0,"グレードと一致しない型番があります。登録番号を確認して下さい。","")</f>
        <v/>
      </c>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78" t="s">
        <v>238</v>
      </c>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80"/>
      <c r="AM12" s="696" t="s">
        <v>4</v>
      </c>
      <c r="AN12" s="697"/>
      <c r="AO12" s="697"/>
      <c r="AP12" s="697"/>
      <c r="AQ12" s="697"/>
      <c r="AR12" s="697"/>
      <c r="AS12" s="698"/>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92" t="s">
        <v>83</v>
      </c>
      <c r="B14" s="793"/>
      <c r="C14" s="793"/>
      <c r="D14" s="797"/>
      <c r="E14" s="711" t="s">
        <v>205</v>
      </c>
      <c r="F14" s="712"/>
      <c r="G14" s="712"/>
      <c r="H14" s="712"/>
      <c r="I14" s="713"/>
      <c r="J14" s="711" t="s">
        <v>10</v>
      </c>
      <c r="K14" s="712"/>
      <c r="L14" s="712"/>
      <c r="M14" s="712"/>
      <c r="N14" s="712"/>
      <c r="O14" s="712"/>
      <c r="P14" s="712"/>
      <c r="Q14" s="712"/>
      <c r="R14" s="713"/>
      <c r="S14" s="711" t="s">
        <v>136</v>
      </c>
      <c r="T14" s="712"/>
      <c r="U14" s="712"/>
      <c r="V14" s="712"/>
      <c r="W14" s="712"/>
      <c r="X14" s="712"/>
      <c r="Y14" s="712"/>
      <c r="Z14" s="712"/>
      <c r="AA14" s="712"/>
      <c r="AB14" s="712"/>
      <c r="AC14" s="712"/>
      <c r="AD14" s="712"/>
      <c r="AE14" s="712"/>
      <c r="AF14" s="712"/>
      <c r="AG14" s="712"/>
      <c r="AH14" s="712"/>
      <c r="AI14" s="712"/>
      <c r="AJ14" s="713"/>
      <c r="AK14" s="838" t="s">
        <v>137</v>
      </c>
      <c r="AL14" s="839"/>
      <c r="AM14" s="842" t="s">
        <v>31</v>
      </c>
      <c r="AN14" s="843"/>
      <c r="AO14" s="843"/>
      <c r="AP14" s="843"/>
      <c r="AQ14" s="843"/>
      <c r="AR14" s="843"/>
      <c r="AS14" s="844"/>
      <c r="AT14" s="815" t="s">
        <v>29</v>
      </c>
      <c r="AU14" s="816"/>
      <c r="AV14" s="817"/>
      <c r="AW14" s="711" t="s">
        <v>98</v>
      </c>
      <c r="AX14" s="712"/>
      <c r="AY14" s="713"/>
      <c r="AZ14" s="803" t="s">
        <v>30</v>
      </c>
      <c r="BA14" s="804"/>
      <c r="BB14" s="804"/>
      <c r="BC14" s="805"/>
    </row>
    <row r="15" spans="1:55" ht="28.5" customHeight="1" thickBot="1">
      <c r="A15" s="794"/>
      <c r="B15" s="795"/>
      <c r="C15" s="795"/>
      <c r="D15" s="799"/>
      <c r="E15" s="714"/>
      <c r="F15" s="715"/>
      <c r="G15" s="715"/>
      <c r="H15" s="715"/>
      <c r="I15" s="716"/>
      <c r="J15" s="714"/>
      <c r="K15" s="715"/>
      <c r="L15" s="715"/>
      <c r="M15" s="715"/>
      <c r="N15" s="715"/>
      <c r="O15" s="715"/>
      <c r="P15" s="715"/>
      <c r="Q15" s="715"/>
      <c r="R15" s="716"/>
      <c r="S15" s="714"/>
      <c r="T15" s="715"/>
      <c r="U15" s="715"/>
      <c r="V15" s="715"/>
      <c r="W15" s="715"/>
      <c r="X15" s="715"/>
      <c r="Y15" s="715"/>
      <c r="Z15" s="715"/>
      <c r="AA15" s="715"/>
      <c r="AB15" s="715"/>
      <c r="AC15" s="715"/>
      <c r="AD15" s="715"/>
      <c r="AE15" s="715"/>
      <c r="AF15" s="715"/>
      <c r="AG15" s="715"/>
      <c r="AH15" s="715"/>
      <c r="AI15" s="715"/>
      <c r="AJ15" s="716"/>
      <c r="AK15" s="840"/>
      <c r="AL15" s="841"/>
      <c r="AM15" s="845" t="s">
        <v>17</v>
      </c>
      <c r="AN15" s="776"/>
      <c r="AO15" s="776"/>
      <c r="AP15" s="308" t="s">
        <v>138</v>
      </c>
      <c r="AQ15" s="776" t="s">
        <v>19</v>
      </c>
      <c r="AR15" s="776"/>
      <c r="AS15" s="777"/>
      <c r="AT15" s="818"/>
      <c r="AU15" s="819"/>
      <c r="AV15" s="820"/>
      <c r="AW15" s="714"/>
      <c r="AX15" s="715"/>
      <c r="AY15" s="716"/>
      <c r="AZ15" s="806"/>
      <c r="BA15" s="807"/>
      <c r="BB15" s="807"/>
      <c r="BC15" s="808"/>
    </row>
    <row r="16" spans="1:55" s="38" customFormat="1" ht="30" customHeight="1" thickTop="1">
      <c r="A16" s="787"/>
      <c r="B16" s="788"/>
      <c r="C16" s="788"/>
      <c r="D16" s="883"/>
      <c r="E16" s="690"/>
      <c r="F16" s="691"/>
      <c r="G16" s="691"/>
      <c r="H16" s="691"/>
      <c r="I16" s="692"/>
      <c r="J16" s="809"/>
      <c r="K16" s="810"/>
      <c r="L16" s="810"/>
      <c r="M16" s="810"/>
      <c r="N16" s="810"/>
      <c r="O16" s="810"/>
      <c r="P16" s="810"/>
      <c r="Q16" s="810"/>
      <c r="R16" s="811"/>
      <c r="S16" s="809"/>
      <c r="T16" s="810"/>
      <c r="U16" s="810"/>
      <c r="V16" s="810"/>
      <c r="W16" s="810"/>
      <c r="X16" s="810"/>
      <c r="Y16" s="810"/>
      <c r="Z16" s="810"/>
      <c r="AA16" s="810"/>
      <c r="AB16" s="810"/>
      <c r="AC16" s="810"/>
      <c r="AD16" s="810"/>
      <c r="AE16" s="810"/>
      <c r="AF16" s="810"/>
      <c r="AG16" s="810"/>
      <c r="AH16" s="810"/>
      <c r="AI16" s="810"/>
      <c r="AJ16" s="811"/>
      <c r="AK16" s="685" t="str">
        <f>IF(E16="","",IF(AND(LEFT(E16,1)&amp;RIGHT(E16,1)&lt;&gt;"W5"),"err",LEFT(E16,1)&amp;RIGHT(E16,1)))</f>
        <v/>
      </c>
      <c r="AL16" s="686"/>
      <c r="AM16" s="687"/>
      <c r="AN16" s="688"/>
      <c r="AO16" s="688"/>
      <c r="AP16" s="288" t="s">
        <v>138</v>
      </c>
      <c r="AQ16" s="688"/>
      <c r="AR16" s="688"/>
      <c r="AS16" s="689"/>
      <c r="AT16" s="824" t="str">
        <f t="shared" ref="AT16:AT30" si="0">IF(AND(AM16&lt;&gt;"",AQ16&lt;&gt;""),ROUNDDOWN(AM16*AQ16/1000000,2),"")</f>
        <v/>
      </c>
      <c r="AU16" s="825"/>
      <c r="AV16" s="826"/>
      <c r="AW16" s="789"/>
      <c r="AX16" s="790"/>
      <c r="AY16" s="791"/>
      <c r="AZ16" s="821" t="str">
        <f t="shared" ref="AZ16:AZ30" si="1">IF(AT16&lt;&gt;"",AW16*AT16,"")</f>
        <v/>
      </c>
      <c r="BA16" s="822"/>
      <c r="BB16" s="822"/>
      <c r="BC16" s="823"/>
    </row>
    <row r="17" spans="1:55" s="38" customFormat="1" ht="30" customHeight="1">
      <c r="A17" s="661"/>
      <c r="B17" s="662"/>
      <c r="C17" s="662"/>
      <c r="D17" s="663"/>
      <c r="E17" s="671"/>
      <c r="F17" s="672"/>
      <c r="G17" s="672"/>
      <c r="H17" s="672"/>
      <c r="I17" s="673"/>
      <c r="J17" s="717"/>
      <c r="K17" s="718"/>
      <c r="L17" s="718"/>
      <c r="M17" s="718"/>
      <c r="N17" s="718"/>
      <c r="O17" s="718"/>
      <c r="P17" s="718"/>
      <c r="Q17" s="718"/>
      <c r="R17" s="719"/>
      <c r="S17" s="717"/>
      <c r="T17" s="718"/>
      <c r="U17" s="718"/>
      <c r="V17" s="718"/>
      <c r="W17" s="718"/>
      <c r="X17" s="718"/>
      <c r="Y17" s="718"/>
      <c r="Z17" s="718"/>
      <c r="AA17" s="718"/>
      <c r="AB17" s="718"/>
      <c r="AC17" s="718"/>
      <c r="AD17" s="718"/>
      <c r="AE17" s="718"/>
      <c r="AF17" s="718"/>
      <c r="AG17" s="718"/>
      <c r="AH17" s="718"/>
      <c r="AI17" s="718"/>
      <c r="AJ17" s="719"/>
      <c r="AK17" s="700" t="str">
        <f t="shared" ref="AK17:AK30" si="2">IF(E17="","",IF(AND(LEFT(E17,1)&amp;RIGHT(E17,1)&lt;&gt;"W5"),"err",LEFT(E17,1)&amp;RIGHT(E17,1)))</f>
        <v/>
      </c>
      <c r="AL17" s="701"/>
      <c r="AM17" s="702"/>
      <c r="AN17" s="703"/>
      <c r="AO17" s="703"/>
      <c r="AP17" s="289" t="s">
        <v>138</v>
      </c>
      <c r="AQ17" s="703"/>
      <c r="AR17" s="703"/>
      <c r="AS17" s="704"/>
      <c r="AT17" s="705" t="str">
        <f t="shared" si="0"/>
        <v/>
      </c>
      <c r="AU17" s="706"/>
      <c r="AV17" s="707"/>
      <c r="AW17" s="708"/>
      <c r="AX17" s="709"/>
      <c r="AY17" s="710"/>
      <c r="AZ17" s="748" t="str">
        <f t="shared" si="1"/>
        <v/>
      </c>
      <c r="BA17" s="749"/>
      <c r="BB17" s="749"/>
      <c r="BC17" s="750"/>
    </row>
    <row r="18" spans="1:55" s="38" customFormat="1" ht="30" customHeight="1">
      <c r="A18" s="661"/>
      <c r="B18" s="662"/>
      <c r="C18" s="662"/>
      <c r="D18" s="663"/>
      <c r="E18" s="671"/>
      <c r="F18" s="672"/>
      <c r="G18" s="672"/>
      <c r="H18" s="672"/>
      <c r="I18" s="673"/>
      <c r="J18" s="717"/>
      <c r="K18" s="718"/>
      <c r="L18" s="718"/>
      <c r="M18" s="718"/>
      <c r="N18" s="718"/>
      <c r="O18" s="718"/>
      <c r="P18" s="718"/>
      <c r="Q18" s="718"/>
      <c r="R18" s="719"/>
      <c r="S18" s="717"/>
      <c r="T18" s="718"/>
      <c r="U18" s="718"/>
      <c r="V18" s="718"/>
      <c r="W18" s="718"/>
      <c r="X18" s="718"/>
      <c r="Y18" s="718"/>
      <c r="Z18" s="718"/>
      <c r="AA18" s="718"/>
      <c r="AB18" s="718"/>
      <c r="AC18" s="718"/>
      <c r="AD18" s="718"/>
      <c r="AE18" s="718"/>
      <c r="AF18" s="718"/>
      <c r="AG18" s="718"/>
      <c r="AH18" s="718"/>
      <c r="AI18" s="718"/>
      <c r="AJ18" s="719"/>
      <c r="AK18" s="700" t="str">
        <f t="shared" si="2"/>
        <v/>
      </c>
      <c r="AL18" s="701"/>
      <c r="AM18" s="702"/>
      <c r="AN18" s="703"/>
      <c r="AO18" s="703"/>
      <c r="AP18" s="289" t="s">
        <v>138</v>
      </c>
      <c r="AQ18" s="703"/>
      <c r="AR18" s="703"/>
      <c r="AS18" s="704"/>
      <c r="AT18" s="705" t="str">
        <f t="shared" si="0"/>
        <v/>
      </c>
      <c r="AU18" s="706"/>
      <c r="AV18" s="707"/>
      <c r="AW18" s="708"/>
      <c r="AX18" s="709"/>
      <c r="AY18" s="710"/>
      <c r="AZ18" s="748" t="str">
        <f t="shared" si="1"/>
        <v/>
      </c>
      <c r="BA18" s="749"/>
      <c r="BB18" s="749"/>
      <c r="BC18" s="750"/>
    </row>
    <row r="19" spans="1:55" s="38" customFormat="1" ht="30" customHeight="1">
      <c r="A19" s="661"/>
      <c r="B19" s="662"/>
      <c r="C19" s="662"/>
      <c r="D19" s="663"/>
      <c r="E19" s="671"/>
      <c r="F19" s="672"/>
      <c r="G19" s="672"/>
      <c r="H19" s="672"/>
      <c r="I19" s="673"/>
      <c r="J19" s="717"/>
      <c r="K19" s="718"/>
      <c r="L19" s="718"/>
      <c r="M19" s="718"/>
      <c r="N19" s="718"/>
      <c r="O19" s="718"/>
      <c r="P19" s="718"/>
      <c r="Q19" s="718"/>
      <c r="R19" s="719"/>
      <c r="S19" s="717"/>
      <c r="T19" s="718"/>
      <c r="U19" s="718"/>
      <c r="V19" s="718"/>
      <c r="W19" s="718"/>
      <c r="X19" s="718"/>
      <c r="Y19" s="718"/>
      <c r="Z19" s="718"/>
      <c r="AA19" s="718"/>
      <c r="AB19" s="718"/>
      <c r="AC19" s="718"/>
      <c r="AD19" s="718"/>
      <c r="AE19" s="718"/>
      <c r="AF19" s="718"/>
      <c r="AG19" s="718"/>
      <c r="AH19" s="718"/>
      <c r="AI19" s="718"/>
      <c r="AJ19" s="719"/>
      <c r="AK19" s="700" t="str">
        <f t="shared" si="2"/>
        <v/>
      </c>
      <c r="AL19" s="701"/>
      <c r="AM19" s="702"/>
      <c r="AN19" s="703"/>
      <c r="AO19" s="703"/>
      <c r="AP19" s="289" t="s">
        <v>138</v>
      </c>
      <c r="AQ19" s="703"/>
      <c r="AR19" s="703"/>
      <c r="AS19" s="704"/>
      <c r="AT19" s="705" t="str">
        <f t="shared" si="0"/>
        <v/>
      </c>
      <c r="AU19" s="706"/>
      <c r="AV19" s="707"/>
      <c r="AW19" s="708"/>
      <c r="AX19" s="709"/>
      <c r="AY19" s="710"/>
      <c r="AZ19" s="748" t="str">
        <f t="shared" si="1"/>
        <v/>
      </c>
      <c r="BA19" s="749"/>
      <c r="BB19" s="749"/>
      <c r="BC19" s="750"/>
    </row>
    <row r="20" spans="1:55" s="38" customFormat="1" ht="30" customHeight="1">
      <c r="A20" s="661"/>
      <c r="B20" s="662"/>
      <c r="C20" s="662"/>
      <c r="D20" s="663"/>
      <c r="E20" s="671"/>
      <c r="F20" s="672"/>
      <c r="G20" s="672"/>
      <c r="H20" s="672"/>
      <c r="I20" s="673"/>
      <c r="J20" s="717"/>
      <c r="K20" s="718"/>
      <c r="L20" s="718"/>
      <c r="M20" s="718"/>
      <c r="N20" s="718"/>
      <c r="O20" s="718"/>
      <c r="P20" s="718"/>
      <c r="Q20" s="718"/>
      <c r="R20" s="719"/>
      <c r="S20" s="717"/>
      <c r="T20" s="718"/>
      <c r="U20" s="718"/>
      <c r="V20" s="718"/>
      <c r="W20" s="718"/>
      <c r="X20" s="718"/>
      <c r="Y20" s="718"/>
      <c r="Z20" s="718"/>
      <c r="AA20" s="718"/>
      <c r="AB20" s="718"/>
      <c r="AC20" s="718"/>
      <c r="AD20" s="718"/>
      <c r="AE20" s="718"/>
      <c r="AF20" s="718"/>
      <c r="AG20" s="718"/>
      <c r="AH20" s="718"/>
      <c r="AI20" s="718"/>
      <c r="AJ20" s="719"/>
      <c r="AK20" s="700" t="str">
        <f t="shared" si="2"/>
        <v/>
      </c>
      <c r="AL20" s="701"/>
      <c r="AM20" s="702"/>
      <c r="AN20" s="703"/>
      <c r="AO20" s="703"/>
      <c r="AP20" s="289" t="s">
        <v>138</v>
      </c>
      <c r="AQ20" s="703"/>
      <c r="AR20" s="703"/>
      <c r="AS20" s="704"/>
      <c r="AT20" s="705" t="str">
        <f>IF(AND(AM20&lt;&gt;"",AQ20&lt;&gt;""),ROUNDDOWN(AM20*AQ20/1000000,2),"")</f>
        <v/>
      </c>
      <c r="AU20" s="706"/>
      <c r="AV20" s="707"/>
      <c r="AW20" s="708"/>
      <c r="AX20" s="709"/>
      <c r="AY20" s="710"/>
      <c r="AZ20" s="812" t="str">
        <f>IF(AT20&lt;&gt;"",AW20*AT20,"")</f>
        <v/>
      </c>
      <c r="BA20" s="813"/>
      <c r="BB20" s="813"/>
      <c r="BC20" s="814"/>
    </row>
    <row r="21" spans="1:55" s="38" customFormat="1" ht="30" customHeight="1">
      <c r="A21" s="661"/>
      <c r="B21" s="662"/>
      <c r="C21" s="662"/>
      <c r="D21" s="663"/>
      <c r="E21" s="671"/>
      <c r="F21" s="672"/>
      <c r="G21" s="672"/>
      <c r="H21" s="672"/>
      <c r="I21" s="673"/>
      <c r="J21" s="717"/>
      <c r="K21" s="718"/>
      <c r="L21" s="718"/>
      <c r="M21" s="718"/>
      <c r="N21" s="718"/>
      <c r="O21" s="718"/>
      <c r="P21" s="718"/>
      <c r="Q21" s="718"/>
      <c r="R21" s="719"/>
      <c r="S21" s="717"/>
      <c r="T21" s="718"/>
      <c r="U21" s="718"/>
      <c r="V21" s="718"/>
      <c r="W21" s="718"/>
      <c r="X21" s="718"/>
      <c r="Y21" s="718"/>
      <c r="Z21" s="718"/>
      <c r="AA21" s="718"/>
      <c r="AB21" s="718"/>
      <c r="AC21" s="718"/>
      <c r="AD21" s="718"/>
      <c r="AE21" s="718"/>
      <c r="AF21" s="718"/>
      <c r="AG21" s="718"/>
      <c r="AH21" s="718"/>
      <c r="AI21" s="718"/>
      <c r="AJ21" s="719"/>
      <c r="AK21" s="700" t="str">
        <f t="shared" si="2"/>
        <v/>
      </c>
      <c r="AL21" s="701"/>
      <c r="AM21" s="702"/>
      <c r="AN21" s="703"/>
      <c r="AO21" s="703"/>
      <c r="AP21" s="289" t="s">
        <v>138</v>
      </c>
      <c r="AQ21" s="703"/>
      <c r="AR21" s="703"/>
      <c r="AS21" s="704"/>
      <c r="AT21" s="705" t="str">
        <f>IF(AND(AM21&lt;&gt;"",AQ21&lt;&gt;""),ROUNDDOWN(AM21*AQ21/1000000,2),"")</f>
        <v/>
      </c>
      <c r="AU21" s="706"/>
      <c r="AV21" s="707"/>
      <c r="AW21" s="708"/>
      <c r="AX21" s="709"/>
      <c r="AY21" s="710"/>
      <c r="AZ21" s="812" t="str">
        <f>IF(AT21&lt;&gt;"",AW21*AT21,"")</f>
        <v/>
      </c>
      <c r="BA21" s="813"/>
      <c r="BB21" s="813"/>
      <c r="BC21" s="814"/>
    </row>
    <row r="22" spans="1:55" s="38" customFormat="1" ht="30" customHeight="1">
      <c r="A22" s="661"/>
      <c r="B22" s="662"/>
      <c r="C22" s="662"/>
      <c r="D22" s="663"/>
      <c r="E22" s="671"/>
      <c r="F22" s="672"/>
      <c r="G22" s="672"/>
      <c r="H22" s="672"/>
      <c r="I22" s="673"/>
      <c r="J22" s="717"/>
      <c r="K22" s="718"/>
      <c r="L22" s="718"/>
      <c r="M22" s="718"/>
      <c r="N22" s="718"/>
      <c r="O22" s="718"/>
      <c r="P22" s="718"/>
      <c r="Q22" s="718"/>
      <c r="R22" s="719"/>
      <c r="S22" s="717"/>
      <c r="T22" s="718"/>
      <c r="U22" s="718"/>
      <c r="V22" s="718"/>
      <c r="W22" s="718"/>
      <c r="X22" s="718"/>
      <c r="Y22" s="718"/>
      <c r="Z22" s="718"/>
      <c r="AA22" s="718"/>
      <c r="AB22" s="718"/>
      <c r="AC22" s="718"/>
      <c r="AD22" s="718"/>
      <c r="AE22" s="718"/>
      <c r="AF22" s="718"/>
      <c r="AG22" s="718"/>
      <c r="AH22" s="718"/>
      <c r="AI22" s="718"/>
      <c r="AJ22" s="719"/>
      <c r="AK22" s="700" t="str">
        <f t="shared" si="2"/>
        <v/>
      </c>
      <c r="AL22" s="701"/>
      <c r="AM22" s="702"/>
      <c r="AN22" s="703"/>
      <c r="AO22" s="703"/>
      <c r="AP22" s="289" t="s">
        <v>138</v>
      </c>
      <c r="AQ22" s="703"/>
      <c r="AR22" s="703"/>
      <c r="AS22" s="704"/>
      <c r="AT22" s="705" t="str">
        <f>IF(AND(AM22&lt;&gt;"",AQ22&lt;&gt;""),ROUNDDOWN(AM22*AQ22/1000000,2),"")</f>
        <v/>
      </c>
      <c r="AU22" s="706"/>
      <c r="AV22" s="707"/>
      <c r="AW22" s="708"/>
      <c r="AX22" s="709"/>
      <c r="AY22" s="710"/>
      <c r="AZ22" s="812" t="str">
        <f>IF(AT22&lt;&gt;"",AW22*AT22,"")</f>
        <v/>
      </c>
      <c r="BA22" s="813"/>
      <c r="BB22" s="813"/>
      <c r="BC22" s="814"/>
    </row>
    <row r="23" spans="1:55" s="38" customFormat="1" ht="30" customHeight="1">
      <c r="A23" s="661"/>
      <c r="B23" s="662"/>
      <c r="C23" s="662"/>
      <c r="D23" s="663"/>
      <c r="E23" s="671"/>
      <c r="F23" s="672"/>
      <c r="G23" s="672"/>
      <c r="H23" s="672"/>
      <c r="I23" s="673"/>
      <c r="J23" s="717"/>
      <c r="K23" s="718"/>
      <c r="L23" s="718"/>
      <c r="M23" s="718"/>
      <c r="N23" s="718"/>
      <c r="O23" s="718"/>
      <c r="P23" s="718"/>
      <c r="Q23" s="718"/>
      <c r="R23" s="719"/>
      <c r="S23" s="717"/>
      <c r="T23" s="718"/>
      <c r="U23" s="718"/>
      <c r="V23" s="718"/>
      <c r="W23" s="718"/>
      <c r="X23" s="718"/>
      <c r="Y23" s="718"/>
      <c r="Z23" s="718"/>
      <c r="AA23" s="718"/>
      <c r="AB23" s="718"/>
      <c r="AC23" s="718"/>
      <c r="AD23" s="718"/>
      <c r="AE23" s="718"/>
      <c r="AF23" s="718"/>
      <c r="AG23" s="718"/>
      <c r="AH23" s="718"/>
      <c r="AI23" s="718"/>
      <c r="AJ23" s="719"/>
      <c r="AK23" s="700" t="str">
        <f t="shared" si="2"/>
        <v/>
      </c>
      <c r="AL23" s="701"/>
      <c r="AM23" s="702"/>
      <c r="AN23" s="703"/>
      <c r="AO23" s="703"/>
      <c r="AP23" s="289" t="s">
        <v>138</v>
      </c>
      <c r="AQ23" s="703"/>
      <c r="AR23" s="703"/>
      <c r="AS23" s="704"/>
      <c r="AT23" s="705" t="str">
        <f t="shared" si="0"/>
        <v/>
      </c>
      <c r="AU23" s="706"/>
      <c r="AV23" s="707"/>
      <c r="AW23" s="708"/>
      <c r="AX23" s="709"/>
      <c r="AY23" s="710"/>
      <c r="AZ23" s="812" t="str">
        <f t="shared" si="1"/>
        <v/>
      </c>
      <c r="BA23" s="813"/>
      <c r="BB23" s="813"/>
      <c r="BC23" s="814"/>
    </row>
    <row r="24" spans="1:55" s="38" customFormat="1" ht="30" customHeight="1">
      <c r="A24" s="661"/>
      <c r="B24" s="662"/>
      <c r="C24" s="662"/>
      <c r="D24" s="663"/>
      <c r="E24" s="671"/>
      <c r="F24" s="672"/>
      <c r="G24" s="672"/>
      <c r="H24" s="672"/>
      <c r="I24" s="673"/>
      <c r="J24" s="717"/>
      <c r="K24" s="718"/>
      <c r="L24" s="718"/>
      <c r="M24" s="718"/>
      <c r="N24" s="718"/>
      <c r="O24" s="718"/>
      <c r="P24" s="718"/>
      <c r="Q24" s="718"/>
      <c r="R24" s="719"/>
      <c r="S24" s="717"/>
      <c r="T24" s="718"/>
      <c r="U24" s="718"/>
      <c r="V24" s="718"/>
      <c r="W24" s="718"/>
      <c r="X24" s="718"/>
      <c r="Y24" s="718"/>
      <c r="Z24" s="718"/>
      <c r="AA24" s="718"/>
      <c r="AB24" s="718"/>
      <c r="AC24" s="718"/>
      <c r="AD24" s="718"/>
      <c r="AE24" s="718"/>
      <c r="AF24" s="718"/>
      <c r="AG24" s="718"/>
      <c r="AH24" s="718"/>
      <c r="AI24" s="718"/>
      <c r="AJ24" s="719"/>
      <c r="AK24" s="700" t="str">
        <f t="shared" si="2"/>
        <v/>
      </c>
      <c r="AL24" s="701"/>
      <c r="AM24" s="702"/>
      <c r="AN24" s="703"/>
      <c r="AO24" s="703"/>
      <c r="AP24" s="289" t="s">
        <v>138</v>
      </c>
      <c r="AQ24" s="703"/>
      <c r="AR24" s="703"/>
      <c r="AS24" s="704"/>
      <c r="AT24" s="705" t="str">
        <f t="shared" si="0"/>
        <v/>
      </c>
      <c r="AU24" s="706"/>
      <c r="AV24" s="707"/>
      <c r="AW24" s="708"/>
      <c r="AX24" s="709"/>
      <c r="AY24" s="710"/>
      <c r="AZ24" s="748" t="str">
        <f t="shared" si="1"/>
        <v/>
      </c>
      <c r="BA24" s="749"/>
      <c r="BB24" s="749"/>
      <c r="BC24" s="750"/>
    </row>
    <row r="25" spans="1:55" s="38" customFormat="1" ht="28.5" customHeight="1">
      <c r="A25" s="661"/>
      <c r="B25" s="662"/>
      <c r="C25" s="662"/>
      <c r="D25" s="663"/>
      <c r="E25" s="671"/>
      <c r="F25" s="672"/>
      <c r="G25" s="672"/>
      <c r="H25" s="672"/>
      <c r="I25" s="673"/>
      <c r="J25" s="717"/>
      <c r="K25" s="718"/>
      <c r="L25" s="718"/>
      <c r="M25" s="718"/>
      <c r="N25" s="718"/>
      <c r="O25" s="718"/>
      <c r="P25" s="718"/>
      <c r="Q25" s="718"/>
      <c r="R25" s="719"/>
      <c r="S25" s="717"/>
      <c r="T25" s="718"/>
      <c r="U25" s="718"/>
      <c r="V25" s="718"/>
      <c r="W25" s="718"/>
      <c r="X25" s="718"/>
      <c r="Y25" s="718"/>
      <c r="Z25" s="718"/>
      <c r="AA25" s="718"/>
      <c r="AB25" s="718"/>
      <c r="AC25" s="718"/>
      <c r="AD25" s="718"/>
      <c r="AE25" s="718"/>
      <c r="AF25" s="718"/>
      <c r="AG25" s="718"/>
      <c r="AH25" s="718"/>
      <c r="AI25" s="718"/>
      <c r="AJ25" s="719"/>
      <c r="AK25" s="700" t="str">
        <f t="shared" si="2"/>
        <v/>
      </c>
      <c r="AL25" s="701"/>
      <c r="AM25" s="702"/>
      <c r="AN25" s="703"/>
      <c r="AO25" s="703"/>
      <c r="AP25" s="289" t="s">
        <v>138</v>
      </c>
      <c r="AQ25" s="703"/>
      <c r="AR25" s="703"/>
      <c r="AS25" s="704"/>
      <c r="AT25" s="705" t="str">
        <f t="shared" si="0"/>
        <v/>
      </c>
      <c r="AU25" s="706"/>
      <c r="AV25" s="707"/>
      <c r="AW25" s="708"/>
      <c r="AX25" s="709"/>
      <c r="AY25" s="710"/>
      <c r="AZ25" s="748" t="str">
        <f t="shared" si="1"/>
        <v/>
      </c>
      <c r="BA25" s="749"/>
      <c r="BB25" s="749"/>
      <c r="BC25" s="750"/>
    </row>
    <row r="26" spans="1:55" s="38" customFormat="1" ht="30" customHeight="1">
      <c r="A26" s="661"/>
      <c r="B26" s="662"/>
      <c r="C26" s="662"/>
      <c r="D26" s="663"/>
      <c r="E26" s="671"/>
      <c r="F26" s="672"/>
      <c r="G26" s="672"/>
      <c r="H26" s="672"/>
      <c r="I26" s="673"/>
      <c r="J26" s="717"/>
      <c r="K26" s="718"/>
      <c r="L26" s="718"/>
      <c r="M26" s="718"/>
      <c r="N26" s="718"/>
      <c r="O26" s="718"/>
      <c r="P26" s="718"/>
      <c r="Q26" s="718"/>
      <c r="R26" s="719"/>
      <c r="S26" s="717"/>
      <c r="T26" s="718"/>
      <c r="U26" s="718"/>
      <c r="V26" s="718"/>
      <c r="W26" s="718"/>
      <c r="X26" s="718"/>
      <c r="Y26" s="718"/>
      <c r="Z26" s="718"/>
      <c r="AA26" s="718"/>
      <c r="AB26" s="718"/>
      <c r="AC26" s="718"/>
      <c r="AD26" s="718"/>
      <c r="AE26" s="718"/>
      <c r="AF26" s="718"/>
      <c r="AG26" s="718"/>
      <c r="AH26" s="718"/>
      <c r="AI26" s="718"/>
      <c r="AJ26" s="719"/>
      <c r="AK26" s="700" t="str">
        <f t="shared" si="2"/>
        <v/>
      </c>
      <c r="AL26" s="701"/>
      <c r="AM26" s="702"/>
      <c r="AN26" s="703"/>
      <c r="AO26" s="703"/>
      <c r="AP26" s="289" t="s">
        <v>138</v>
      </c>
      <c r="AQ26" s="703"/>
      <c r="AR26" s="703"/>
      <c r="AS26" s="704"/>
      <c r="AT26" s="705" t="str">
        <f t="shared" si="0"/>
        <v/>
      </c>
      <c r="AU26" s="706"/>
      <c r="AV26" s="707"/>
      <c r="AW26" s="708"/>
      <c r="AX26" s="709"/>
      <c r="AY26" s="710"/>
      <c r="AZ26" s="748" t="str">
        <f t="shared" si="1"/>
        <v/>
      </c>
      <c r="BA26" s="749"/>
      <c r="BB26" s="749"/>
      <c r="BC26" s="750"/>
    </row>
    <row r="27" spans="1:55" s="38" customFormat="1" ht="30" customHeight="1">
      <c r="A27" s="661"/>
      <c r="B27" s="662"/>
      <c r="C27" s="662"/>
      <c r="D27" s="663"/>
      <c r="E27" s="671"/>
      <c r="F27" s="672"/>
      <c r="G27" s="672"/>
      <c r="H27" s="672"/>
      <c r="I27" s="673"/>
      <c r="J27" s="717"/>
      <c r="K27" s="718"/>
      <c r="L27" s="718"/>
      <c r="M27" s="718"/>
      <c r="N27" s="718"/>
      <c r="O27" s="718"/>
      <c r="P27" s="718"/>
      <c r="Q27" s="718"/>
      <c r="R27" s="719"/>
      <c r="S27" s="717"/>
      <c r="T27" s="718"/>
      <c r="U27" s="718"/>
      <c r="V27" s="718"/>
      <c r="W27" s="718"/>
      <c r="X27" s="718"/>
      <c r="Y27" s="718"/>
      <c r="Z27" s="718"/>
      <c r="AA27" s="718"/>
      <c r="AB27" s="718"/>
      <c r="AC27" s="718"/>
      <c r="AD27" s="718"/>
      <c r="AE27" s="718"/>
      <c r="AF27" s="718"/>
      <c r="AG27" s="718"/>
      <c r="AH27" s="718"/>
      <c r="AI27" s="718"/>
      <c r="AJ27" s="719"/>
      <c r="AK27" s="700" t="str">
        <f t="shared" si="2"/>
        <v/>
      </c>
      <c r="AL27" s="701"/>
      <c r="AM27" s="702"/>
      <c r="AN27" s="703"/>
      <c r="AO27" s="703"/>
      <c r="AP27" s="289" t="s">
        <v>138</v>
      </c>
      <c r="AQ27" s="703"/>
      <c r="AR27" s="703"/>
      <c r="AS27" s="704"/>
      <c r="AT27" s="705" t="str">
        <f t="shared" si="0"/>
        <v/>
      </c>
      <c r="AU27" s="706"/>
      <c r="AV27" s="707"/>
      <c r="AW27" s="708"/>
      <c r="AX27" s="709"/>
      <c r="AY27" s="710"/>
      <c r="AZ27" s="748" t="str">
        <f t="shared" si="1"/>
        <v/>
      </c>
      <c r="BA27" s="749"/>
      <c r="BB27" s="749"/>
      <c r="BC27" s="750"/>
    </row>
    <row r="28" spans="1:55" s="38" customFormat="1" ht="30" customHeight="1">
      <c r="A28" s="661"/>
      <c r="B28" s="662"/>
      <c r="C28" s="662"/>
      <c r="D28" s="663"/>
      <c r="E28" s="671"/>
      <c r="F28" s="672"/>
      <c r="G28" s="672"/>
      <c r="H28" s="672"/>
      <c r="I28" s="673"/>
      <c r="J28" s="717"/>
      <c r="K28" s="718"/>
      <c r="L28" s="718"/>
      <c r="M28" s="718"/>
      <c r="N28" s="718"/>
      <c r="O28" s="718"/>
      <c r="P28" s="718"/>
      <c r="Q28" s="718"/>
      <c r="R28" s="719"/>
      <c r="S28" s="717"/>
      <c r="T28" s="718"/>
      <c r="U28" s="718"/>
      <c r="V28" s="718"/>
      <c r="W28" s="718"/>
      <c r="X28" s="718"/>
      <c r="Y28" s="718"/>
      <c r="Z28" s="718"/>
      <c r="AA28" s="718"/>
      <c r="AB28" s="718"/>
      <c r="AC28" s="718"/>
      <c r="AD28" s="718"/>
      <c r="AE28" s="718"/>
      <c r="AF28" s="718"/>
      <c r="AG28" s="718"/>
      <c r="AH28" s="718"/>
      <c r="AI28" s="718"/>
      <c r="AJ28" s="719"/>
      <c r="AK28" s="700" t="str">
        <f t="shared" si="2"/>
        <v/>
      </c>
      <c r="AL28" s="701"/>
      <c r="AM28" s="702"/>
      <c r="AN28" s="703"/>
      <c r="AO28" s="703"/>
      <c r="AP28" s="289" t="s">
        <v>138</v>
      </c>
      <c r="AQ28" s="703"/>
      <c r="AR28" s="703"/>
      <c r="AS28" s="704"/>
      <c r="AT28" s="705" t="str">
        <f t="shared" si="0"/>
        <v/>
      </c>
      <c r="AU28" s="706"/>
      <c r="AV28" s="707"/>
      <c r="AW28" s="708"/>
      <c r="AX28" s="709"/>
      <c r="AY28" s="710"/>
      <c r="AZ28" s="748" t="str">
        <f t="shared" si="1"/>
        <v/>
      </c>
      <c r="BA28" s="749"/>
      <c r="BB28" s="749"/>
      <c r="BC28" s="750"/>
    </row>
    <row r="29" spans="1:55" s="38" customFormat="1" ht="30" customHeight="1">
      <c r="A29" s="661"/>
      <c r="B29" s="662"/>
      <c r="C29" s="662"/>
      <c r="D29" s="663"/>
      <c r="E29" s="671"/>
      <c r="F29" s="672"/>
      <c r="G29" s="672"/>
      <c r="H29" s="672"/>
      <c r="I29" s="673"/>
      <c r="J29" s="717"/>
      <c r="K29" s="718"/>
      <c r="L29" s="718"/>
      <c r="M29" s="718"/>
      <c r="N29" s="718"/>
      <c r="O29" s="718"/>
      <c r="P29" s="718"/>
      <c r="Q29" s="718"/>
      <c r="R29" s="719"/>
      <c r="S29" s="717"/>
      <c r="T29" s="718"/>
      <c r="U29" s="718"/>
      <c r="V29" s="718"/>
      <c r="W29" s="718"/>
      <c r="X29" s="718"/>
      <c r="Y29" s="718"/>
      <c r="Z29" s="718"/>
      <c r="AA29" s="718"/>
      <c r="AB29" s="718"/>
      <c r="AC29" s="718"/>
      <c r="AD29" s="718"/>
      <c r="AE29" s="718"/>
      <c r="AF29" s="718"/>
      <c r="AG29" s="718"/>
      <c r="AH29" s="718"/>
      <c r="AI29" s="718"/>
      <c r="AJ29" s="719"/>
      <c r="AK29" s="700" t="str">
        <f t="shared" si="2"/>
        <v/>
      </c>
      <c r="AL29" s="701"/>
      <c r="AM29" s="702"/>
      <c r="AN29" s="703"/>
      <c r="AO29" s="703"/>
      <c r="AP29" s="289" t="s">
        <v>138</v>
      </c>
      <c r="AQ29" s="703"/>
      <c r="AR29" s="703"/>
      <c r="AS29" s="704"/>
      <c r="AT29" s="705" t="str">
        <f t="shared" si="0"/>
        <v/>
      </c>
      <c r="AU29" s="706"/>
      <c r="AV29" s="707"/>
      <c r="AW29" s="708"/>
      <c r="AX29" s="709"/>
      <c r="AY29" s="710"/>
      <c r="AZ29" s="748" t="str">
        <f t="shared" si="1"/>
        <v/>
      </c>
      <c r="BA29" s="749"/>
      <c r="BB29" s="749"/>
      <c r="BC29" s="750"/>
    </row>
    <row r="30" spans="1:55" s="38" customFormat="1" ht="30" customHeight="1" thickBot="1">
      <c r="A30" s="661"/>
      <c r="B30" s="662"/>
      <c r="C30" s="662"/>
      <c r="D30" s="663"/>
      <c r="E30" s="671"/>
      <c r="F30" s="672"/>
      <c r="G30" s="672"/>
      <c r="H30" s="672"/>
      <c r="I30" s="673"/>
      <c r="J30" s="717"/>
      <c r="K30" s="718"/>
      <c r="L30" s="718"/>
      <c r="M30" s="718"/>
      <c r="N30" s="718"/>
      <c r="O30" s="718"/>
      <c r="P30" s="718"/>
      <c r="Q30" s="718"/>
      <c r="R30" s="719"/>
      <c r="S30" s="717"/>
      <c r="T30" s="718"/>
      <c r="U30" s="718"/>
      <c r="V30" s="718"/>
      <c r="W30" s="718"/>
      <c r="X30" s="718"/>
      <c r="Y30" s="718"/>
      <c r="Z30" s="718"/>
      <c r="AA30" s="718"/>
      <c r="AB30" s="718"/>
      <c r="AC30" s="718"/>
      <c r="AD30" s="718"/>
      <c r="AE30" s="718"/>
      <c r="AF30" s="718"/>
      <c r="AG30" s="718"/>
      <c r="AH30" s="718"/>
      <c r="AI30" s="718"/>
      <c r="AJ30" s="719"/>
      <c r="AK30" s="700" t="str">
        <f t="shared" si="2"/>
        <v/>
      </c>
      <c r="AL30" s="701"/>
      <c r="AM30" s="702"/>
      <c r="AN30" s="703"/>
      <c r="AO30" s="703"/>
      <c r="AP30" s="289" t="s">
        <v>138</v>
      </c>
      <c r="AQ30" s="703"/>
      <c r="AR30" s="703"/>
      <c r="AS30" s="704"/>
      <c r="AT30" s="705" t="str">
        <f t="shared" si="0"/>
        <v/>
      </c>
      <c r="AU30" s="706"/>
      <c r="AV30" s="707"/>
      <c r="AW30" s="708"/>
      <c r="AX30" s="709"/>
      <c r="AY30" s="710"/>
      <c r="AZ30" s="748" t="str">
        <f t="shared" si="1"/>
        <v/>
      </c>
      <c r="BA30" s="749"/>
      <c r="BB30" s="749"/>
      <c r="BC30" s="750"/>
    </row>
    <row r="31" spans="1:55" ht="30" customHeight="1" thickTop="1" thickBot="1">
      <c r="A31" s="682" t="s">
        <v>20</v>
      </c>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4"/>
      <c r="AW31" s="764">
        <f>SUM(AW16:AY30)</f>
        <v>0</v>
      </c>
      <c r="AX31" s="765"/>
      <c r="AY31" s="766"/>
      <c r="AZ31" s="835">
        <f>SUM(AZ16:BC30)</f>
        <v>0</v>
      </c>
      <c r="BA31" s="836"/>
      <c r="BB31" s="836"/>
      <c r="BC31" s="837"/>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06" t="s">
        <v>84</v>
      </c>
      <c r="B35" s="907"/>
      <c r="C35" s="907"/>
      <c r="D35" s="907"/>
      <c r="E35" s="908" t="s">
        <v>172</v>
      </c>
      <c r="F35" s="908"/>
      <c r="G35" s="908"/>
      <c r="H35" s="908"/>
      <c r="I35" s="908"/>
      <c r="J35" s="908"/>
      <c r="K35" s="908"/>
      <c r="L35" s="908"/>
      <c r="M35" s="908"/>
      <c r="N35" s="909"/>
      <c r="O35" s="206"/>
      <c r="P35" s="132"/>
      <c r="Q35" s="699" t="str">
        <f>IF(COUNTIF(AK41:AL55,"err")&gt;0,"グレードと一致しない型番があります。登録番号を確認して下さい。","")</f>
        <v/>
      </c>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c r="BA35" s="699"/>
      <c r="BB35" s="699"/>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78" t="s">
        <v>238</v>
      </c>
      <c r="B37" s="879"/>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80"/>
      <c r="AM37" s="696" t="s">
        <v>4</v>
      </c>
      <c r="AN37" s="697"/>
      <c r="AO37" s="697"/>
      <c r="AP37" s="697"/>
      <c r="AQ37" s="697"/>
      <c r="AR37" s="697"/>
      <c r="AS37" s="698"/>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92" t="s">
        <v>83</v>
      </c>
      <c r="B39" s="793"/>
      <c r="C39" s="793"/>
      <c r="D39" s="797"/>
      <c r="E39" s="711" t="s">
        <v>205</v>
      </c>
      <c r="F39" s="712"/>
      <c r="G39" s="712"/>
      <c r="H39" s="712"/>
      <c r="I39" s="713"/>
      <c r="J39" s="711" t="s">
        <v>10</v>
      </c>
      <c r="K39" s="712"/>
      <c r="L39" s="712"/>
      <c r="M39" s="712"/>
      <c r="N39" s="712"/>
      <c r="O39" s="712"/>
      <c r="P39" s="712"/>
      <c r="Q39" s="712"/>
      <c r="R39" s="713"/>
      <c r="S39" s="711" t="s">
        <v>136</v>
      </c>
      <c r="T39" s="712"/>
      <c r="U39" s="712"/>
      <c r="V39" s="712"/>
      <c r="W39" s="712"/>
      <c r="X39" s="712"/>
      <c r="Y39" s="712"/>
      <c r="Z39" s="712"/>
      <c r="AA39" s="712"/>
      <c r="AB39" s="712"/>
      <c r="AC39" s="712"/>
      <c r="AD39" s="712"/>
      <c r="AE39" s="712"/>
      <c r="AF39" s="712"/>
      <c r="AG39" s="712"/>
      <c r="AH39" s="712"/>
      <c r="AI39" s="712"/>
      <c r="AJ39" s="713"/>
      <c r="AK39" s="838" t="s">
        <v>137</v>
      </c>
      <c r="AL39" s="839"/>
      <c r="AM39" s="842" t="s">
        <v>31</v>
      </c>
      <c r="AN39" s="843"/>
      <c r="AO39" s="843"/>
      <c r="AP39" s="843"/>
      <c r="AQ39" s="843"/>
      <c r="AR39" s="843"/>
      <c r="AS39" s="844"/>
      <c r="AT39" s="815" t="s">
        <v>29</v>
      </c>
      <c r="AU39" s="816"/>
      <c r="AV39" s="817"/>
      <c r="AW39" s="711" t="s">
        <v>98</v>
      </c>
      <c r="AX39" s="712"/>
      <c r="AY39" s="713"/>
      <c r="AZ39" s="803" t="s">
        <v>30</v>
      </c>
      <c r="BA39" s="804"/>
      <c r="BB39" s="804"/>
      <c r="BC39" s="805"/>
    </row>
    <row r="40" spans="1:55" ht="28.5" customHeight="1" thickBot="1">
      <c r="A40" s="794"/>
      <c r="B40" s="795"/>
      <c r="C40" s="795"/>
      <c r="D40" s="799"/>
      <c r="E40" s="714"/>
      <c r="F40" s="715"/>
      <c r="G40" s="715"/>
      <c r="H40" s="715"/>
      <c r="I40" s="716"/>
      <c r="J40" s="714"/>
      <c r="K40" s="715"/>
      <c r="L40" s="715"/>
      <c r="M40" s="715"/>
      <c r="N40" s="715"/>
      <c r="O40" s="715"/>
      <c r="P40" s="715"/>
      <c r="Q40" s="715"/>
      <c r="R40" s="716"/>
      <c r="S40" s="714"/>
      <c r="T40" s="715"/>
      <c r="U40" s="715"/>
      <c r="V40" s="715"/>
      <c r="W40" s="715"/>
      <c r="X40" s="715"/>
      <c r="Y40" s="715"/>
      <c r="Z40" s="715"/>
      <c r="AA40" s="715"/>
      <c r="AB40" s="715"/>
      <c r="AC40" s="715"/>
      <c r="AD40" s="715"/>
      <c r="AE40" s="715"/>
      <c r="AF40" s="715"/>
      <c r="AG40" s="715"/>
      <c r="AH40" s="715"/>
      <c r="AI40" s="715"/>
      <c r="AJ40" s="716"/>
      <c r="AK40" s="840"/>
      <c r="AL40" s="841"/>
      <c r="AM40" s="845" t="s">
        <v>17</v>
      </c>
      <c r="AN40" s="776"/>
      <c r="AO40" s="776"/>
      <c r="AP40" s="308" t="s">
        <v>138</v>
      </c>
      <c r="AQ40" s="776" t="s">
        <v>19</v>
      </c>
      <c r="AR40" s="776"/>
      <c r="AS40" s="777"/>
      <c r="AT40" s="818"/>
      <c r="AU40" s="819"/>
      <c r="AV40" s="820"/>
      <c r="AW40" s="714"/>
      <c r="AX40" s="715"/>
      <c r="AY40" s="716"/>
      <c r="AZ40" s="806"/>
      <c r="BA40" s="807"/>
      <c r="BB40" s="807"/>
      <c r="BC40" s="808"/>
    </row>
    <row r="41" spans="1:55" s="38" customFormat="1" ht="30" customHeight="1" thickTop="1">
      <c r="A41" s="787"/>
      <c r="B41" s="788"/>
      <c r="C41" s="788"/>
      <c r="D41" s="883"/>
      <c r="E41" s="690"/>
      <c r="F41" s="691"/>
      <c r="G41" s="691"/>
      <c r="H41" s="691"/>
      <c r="I41" s="692"/>
      <c r="J41" s="693"/>
      <c r="K41" s="694"/>
      <c r="L41" s="694"/>
      <c r="M41" s="694"/>
      <c r="N41" s="694"/>
      <c r="O41" s="694"/>
      <c r="P41" s="694"/>
      <c r="Q41" s="694"/>
      <c r="R41" s="695"/>
      <c r="S41" s="693"/>
      <c r="T41" s="694"/>
      <c r="U41" s="694"/>
      <c r="V41" s="694"/>
      <c r="W41" s="694"/>
      <c r="X41" s="694"/>
      <c r="Y41" s="694"/>
      <c r="Z41" s="694"/>
      <c r="AA41" s="694"/>
      <c r="AB41" s="694"/>
      <c r="AC41" s="694"/>
      <c r="AD41" s="694"/>
      <c r="AE41" s="694"/>
      <c r="AF41" s="694"/>
      <c r="AG41" s="694"/>
      <c r="AH41" s="694"/>
      <c r="AI41" s="694"/>
      <c r="AJ41" s="695"/>
      <c r="AK41" s="685" t="str">
        <f>IF(E41="","",IF(AND(LEFT(E41,1)&amp;RIGHT(E41,1)&lt;&gt;"W6"),"err",LEFT(E41,1)&amp;RIGHT(E41,1)))</f>
        <v/>
      </c>
      <c r="AL41" s="686"/>
      <c r="AM41" s="687"/>
      <c r="AN41" s="688"/>
      <c r="AO41" s="688"/>
      <c r="AP41" s="288" t="s">
        <v>138</v>
      </c>
      <c r="AQ41" s="688"/>
      <c r="AR41" s="688"/>
      <c r="AS41" s="689"/>
      <c r="AT41" s="824" t="str">
        <f t="shared" ref="AT41:AT55" si="3">IF(AND(AM41&lt;&gt;"",AQ41&lt;&gt;""),ROUNDDOWN(AM41*AQ41/1000000,2),"")</f>
        <v/>
      </c>
      <c r="AU41" s="825"/>
      <c r="AV41" s="826"/>
      <c r="AW41" s="789"/>
      <c r="AX41" s="790"/>
      <c r="AY41" s="791"/>
      <c r="AZ41" s="821" t="str">
        <f t="shared" ref="AZ41:AZ55" si="4">IF(AT41&lt;&gt;"",AW41*AT41,"")</f>
        <v/>
      </c>
      <c r="BA41" s="822"/>
      <c r="BB41" s="822"/>
      <c r="BC41" s="823"/>
    </row>
    <row r="42" spans="1:55" s="38" customFormat="1" ht="30" customHeight="1">
      <c r="A42" s="661"/>
      <c r="B42" s="662"/>
      <c r="C42" s="662"/>
      <c r="D42" s="663"/>
      <c r="E42" s="671"/>
      <c r="F42" s="672"/>
      <c r="G42" s="672"/>
      <c r="H42" s="672"/>
      <c r="I42" s="673"/>
      <c r="J42" s="664"/>
      <c r="K42" s="665"/>
      <c r="L42" s="665"/>
      <c r="M42" s="665"/>
      <c r="N42" s="665"/>
      <c r="O42" s="665"/>
      <c r="P42" s="665"/>
      <c r="Q42" s="665"/>
      <c r="R42" s="666"/>
      <c r="S42" s="664"/>
      <c r="T42" s="665"/>
      <c r="U42" s="665"/>
      <c r="V42" s="665"/>
      <c r="W42" s="665"/>
      <c r="X42" s="665"/>
      <c r="Y42" s="665"/>
      <c r="Z42" s="665"/>
      <c r="AA42" s="665"/>
      <c r="AB42" s="665"/>
      <c r="AC42" s="665"/>
      <c r="AD42" s="665"/>
      <c r="AE42" s="665"/>
      <c r="AF42" s="665"/>
      <c r="AG42" s="665"/>
      <c r="AH42" s="665"/>
      <c r="AI42" s="665"/>
      <c r="AJ42" s="666"/>
      <c r="AK42" s="700" t="str">
        <f t="shared" ref="AK42:AK55" si="5">IF(E42="","",IF(AND(LEFT(E42,1)&amp;RIGHT(E42,1)&lt;&gt;"W6"),"err",LEFT(E42,1)&amp;RIGHT(E42,1)))</f>
        <v/>
      </c>
      <c r="AL42" s="701"/>
      <c r="AM42" s="702"/>
      <c r="AN42" s="703"/>
      <c r="AO42" s="703"/>
      <c r="AP42" s="289" t="s">
        <v>138</v>
      </c>
      <c r="AQ42" s="703"/>
      <c r="AR42" s="703"/>
      <c r="AS42" s="704"/>
      <c r="AT42" s="705" t="str">
        <f t="shared" si="3"/>
        <v/>
      </c>
      <c r="AU42" s="706"/>
      <c r="AV42" s="707"/>
      <c r="AW42" s="708"/>
      <c r="AX42" s="709"/>
      <c r="AY42" s="710"/>
      <c r="AZ42" s="748" t="str">
        <f t="shared" si="4"/>
        <v/>
      </c>
      <c r="BA42" s="749"/>
      <c r="BB42" s="749"/>
      <c r="BC42" s="750"/>
    </row>
    <row r="43" spans="1:55" s="38" customFormat="1" ht="30" customHeight="1">
      <c r="A43" s="661"/>
      <c r="B43" s="662"/>
      <c r="C43" s="662"/>
      <c r="D43" s="663"/>
      <c r="E43" s="671"/>
      <c r="F43" s="672"/>
      <c r="G43" s="672"/>
      <c r="H43" s="672"/>
      <c r="I43" s="673"/>
      <c r="J43" s="664"/>
      <c r="K43" s="665"/>
      <c r="L43" s="665"/>
      <c r="M43" s="665"/>
      <c r="N43" s="665"/>
      <c r="O43" s="665"/>
      <c r="P43" s="665"/>
      <c r="Q43" s="665"/>
      <c r="R43" s="666"/>
      <c r="S43" s="664"/>
      <c r="T43" s="665"/>
      <c r="U43" s="665"/>
      <c r="V43" s="665"/>
      <c r="W43" s="665"/>
      <c r="X43" s="665"/>
      <c r="Y43" s="665"/>
      <c r="Z43" s="665"/>
      <c r="AA43" s="665"/>
      <c r="AB43" s="665"/>
      <c r="AC43" s="665"/>
      <c r="AD43" s="665"/>
      <c r="AE43" s="665"/>
      <c r="AF43" s="665"/>
      <c r="AG43" s="665"/>
      <c r="AH43" s="665"/>
      <c r="AI43" s="665"/>
      <c r="AJ43" s="666"/>
      <c r="AK43" s="700" t="str">
        <f t="shared" si="5"/>
        <v/>
      </c>
      <c r="AL43" s="701"/>
      <c r="AM43" s="702"/>
      <c r="AN43" s="703"/>
      <c r="AO43" s="703"/>
      <c r="AP43" s="289" t="s">
        <v>138</v>
      </c>
      <c r="AQ43" s="703"/>
      <c r="AR43" s="703"/>
      <c r="AS43" s="704"/>
      <c r="AT43" s="705" t="str">
        <f t="shared" si="3"/>
        <v/>
      </c>
      <c r="AU43" s="706"/>
      <c r="AV43" s="707"/>
      <c r="AW43" s="708"/>
      <c r="AX43" s="709"/>
      <c r="AY43" s="710"/>
      <c r="AZ43" s="748" t="str">
        <f t="shared" si="4"/>
        <v/>
      </c>
      <c r="BA43" s="749"/>
      <c r="BB43" s="749"/>
      <c r="BC43" s="750"/>
    </row>
    <row r="44" spans="1:55" s="38" customFormat="1" ht="30" customHeight="1">
      <c r="A44" s="661"/>
      <c r="B44" s="662"/>
      <c r="C44" s="662"/>
      <c r="D44" s="663"/>
      <c r="E44" s="671"/>
      <c r="F44" s="672"/>
      <c r="G44" s="672"/>
      <c r="H44" s="672"/>
      <c r="I44" s="673"/>
      <c r="J44" s="664"/>
      <c r="K44" s="665"/>
      <c r="L44" s="665"/>
      <c r="M44" s="665"/>
      <c r="N44" s="665"/>
      <c r="O44" s="665"/>
      <c r="P44" s="665"/>
      <c r="Q44" s="665"/>
      <c r="R44" s="666"/>
      <c r="S44" s="664"/>
      <c r="T44" s="665"/>
      <c r="U44" s="665"/>
      <c r="V44" s="665"/>
      <c r="W44" s="665"/>
      <c r="X44" s="665"/>
      <c r="Y44" s="665"/>
      <c r="Z44" s="665"/>
      <c r="AA44" s="665"/>
      <c r="AB44" s="665"/>
      <c r="AC44" s="665"/>
      <c r="AD44" s="665"/>
      <c r="AE44" s="665"/>
      <c r="AF44" s="665"/>
      <c r="AG44" s="665"/>
      <c r="AH44" s="665"/>
      <c r="AI44" s="665"/>
      <c r="AJ44" s="666"/>
      <c r="AK44" s="700" t="str">
        <f t="shared" si="5"/>
        <v/>
      </c>
      <c r="AL44" s="701"/>
      <c r="AM44" s="702"/>
      <c r="AN44" s="703"/>
      <c r="AO44" s="703"/>
      <c r="AP44" s="289" t="s">
        <v>138</v>
      </c>
      <c r="AQ44" s="703"/>
      <c r="AR44" s="703"/>
      <c r="AS44" s="704"/>
      <c r="AT44" s="705" t="str">
        <f t="shared" si="3"/>
        <v/>
      </c>
      <c r="AU44" s="706"/>
      <c r="AV44" s="707"/>
      <c r="AW44" s="708"/>
      <c r="AX44" s="709"/>
      <c r="AY44" s="710"/>
      <c r="AZ44" s="748" t="str">
        <f t="shared" si="4"/>
        <v/>
      </c>
      <c r="BA44" s="749"/>
      <c r="BB44" s="749"/>
      <c r="BC44" s="750"/>
    </row>
    <row r="45" spans="1:55" s="38" customFormat="1" ht="30" customHeight="1">
      <c r="A45" s="661"/>
      <c r="B45" s="662"/>
      <c r="C45" s="662"/>
      <c r="D45" s="663"/>
      <c r="E45" s="671"/>
      <c r="F45" s="672"/>
      <c r="G45" s="672"/>
      <c r="H45" s="672"/>
      <c r="I45" s="673"/>
      <c r="J45" s="664"/>
      <c r="K45" s="665"/>
      <c r="L45" s="665"/>
      <c r="M45" s="665"/>
      <c r="N45" s="665"/>
      <c r="O45" s="665"/>
      <c r="P45" s="665"/>
      <c r="Q45" s="665"/>
      <c r="R45" s="666"/>
      <c r="S45" s="664"/>
      <c r="T45" s="665"/>
      <c r="U45" s="665"/>
      <c r="V45" s="665"/>
      <c r="W45" s="665"/>
      <c r="X45" s="665"/>
      <c r="Y45" s="665"/>
      <c r="Z45" s="665"/>
      <c r="AA45" s="665"/>
      <c r="AB45" s="665"/>
      <c r="AC45" s="665"/>
      <c r="AD45" s="665"/>
      <c r="AE45" s="665"/>
      <c r="AF45" s="665"/>
      <c r="AG45" s="665"/>
      <c r="AH45" s="665"/>
      <c r="AI45" s="665"/>
      <c r="AJ45" s="666"/>
      <c r="AK45" s="700" t="str">
        <f t="shared" si="5"/>
        <v/>
      </c>
      <c r="AL45" s="701"/>
      <c r="AM45" s="702"/>
      <c r="AN45" s="703"/>
      <c r="AO45" s="703"/>
      <c r="AP45" s="289" t="s">
        <v>138</v>
      </c>
      <c r="AQ45" s="703"/>
      <c r="AR45" s="703"/>
      <c r="AS45" s="704"/>
      <c r="AT45" s="705" t="str">
        <f t="shared" si="3"/>
        <v/>
      </c>
      <c r="AU45" s="706"/>
      <c r="AV45" s="707"/>
      <c r="AW45" s="708"/>
      <c r="AX45" s="709"/>
      <c r="AY45" s="710"/>
      <c r="AZ45" s="812" t="str">
        <f t="shared" si="4"/>
        <v/>
      </c>
      <c r="BA45" s="813"/>
      <c r="BB45" s="813"/>
      <c r="BC45" s="814"/>
    </row>
    <row r="46" spans="1:55" s="38" customFormat="1" ht="30" customHeight="1">
      <c r="A46" s="661"/>
      <c r="B46" s="662"/>
      <c r="C46" s="662"/>
      <c r="D46" s="663"/>
      <c r="E46" s="671"/>
      <c r="F46" s="672"/>
      <c r="G46" s="672"/>
      <c r="H46" s="672"/>
      <c r="I46" s="673"/>
      <c r="J46" s="664"/>
      <c r="K46" s="665"/>
      <c r="L46" s="665"/>
      <c r="M46" s="665"/>
      <c r="N46" s="665"/>
      <c r="O46" s="665"/>
      <c r="P46" s="665"/>
      <c r="Q46" s="665"/>
      <c r="R46" s="666"/>
      <c r="S46" s="664"/>
      <c r="T46" s="665"/>
      <c r="U46" s="665"/>
      <c r="V46" s="665"/>
      <c r="W46" s="665"/>
      <c r="X46" s="665"/>
      <c r="Y46" s="665"/>
      <c r="Z46" s="665"/>
      <c r="AA46" s="665"/>
      <c r="AB46" s="665"/>
      <c r="AC46" s="665"/>
      <c r="AD46" s="665"/>
      <c r="AE46" s="665"/>
      <c r="AF46" s="665"/>
      <c r="AG46" s="665"/>
      <c r="AH46" s="665"/>
      <c r="AI46" s="665"/>
      <c r="AJ46" s="666"/>
      <c r="AK46" s="700" t="str">
        <f t="shared" si="5"/>
        <v/>
      </c>
      <c r="AL46" s="701"/>
      <c r="AM46" s="702"/>
      <c r="AN46" s="703"/>
      <c r="AO46" s="703"/>
      <c r="AP46" s="289" t="s">
        <v>138</v>
      </c>
      <c r="AQ46" s="703"/>
      <c r="AR46" s="703"/>
      <c r="AS46" s="704"/>
      <c r="AT46" s="705" t="str">
        <f t="shared" si="3"/>
        <v/>
      </c>
      <c r="AU46" s="706"/>
      <c r="AV46" s="707"/>
      <c r="AW46" s="708"/>
      <c r="AX46" s="709"/>
      <c r="AY46" s="710"/>
      <c r="AZ46" s="812" t="str">
        <f t="shared" si="4"/>
        <v/>
      </c>
      <c r="BA46" s="813"/>
      <c r="BB46" s="813"/>
      <c r="BC46" s="814"/>
    </row>
    <row r="47" spans="1:55" s="38" customFormat="1" ht="30" customHeight="1">
      <c r="A47" s="661"/>
      <c r="B47" s="662"/>
      <c r="C47" s="662"/>
      <c r="D47" s="663"/>
      <c r="E47" s="671"/>
      <c r="F47" s="672"/>
      <c r="G47" s="672"/>
      <c r="H47" s="672"/>
      <c r="I47" s="673"/>
      <c r="J47" s="664"/>
      <c r="K47" s="665"/>
      <c r="L47" s="665"/>
      <c r="M47" s="665"/>
      <c r="N47" s="665"/>
      <c r="O47" s="665"/>
      <c r="P47" s="665"/>
      <c r="Q47" s="665"/>
      <c r="R47" s="666"/>
      <c r="S47" s="664"/>
      <c r="T47" s="665"/>
      <c r="U47" s="665"/>
      <c r="V47" s="665"/>
      <c r="W47" s="665"/>
      <c r="X47" s="665"/>
      <c r="Y47" s="665"/>
      <c r="Z47" s="665"/>
      <c r="AA47" s="665"/>
      <c r="AB47" s="665"/>
      <c r="AC47" s="665"/>
      <c r="AD47" s="665"/>
      <c r="AE47" s="665"/>
      <c r="AF47" s="665"/>
      <c r="AG47" s="665"/>
      <c r="AH47" s="665"/>
      <c r="AI47" s="665"/>
      <c r="AJ47" s="666"/>
      <c r="AK47" s="700" t="str">
        <f t="shared" si="5"/>
        <v/>
      </c>
      <c r="AL47" s="701"/>
      <c r="AM47" s="702"/>
      <c r="AN47" s="703"/>
      <c r="AO47" s="703"/>
      <c r="AP47" s="289" t="s">
        <v>138</v>
      </c>
      <c r="AQ47" s="703"/>
      <c r="AR47" s="703"/>
      <c r="AS47" s="704"/>
      <c r="AT47" s="705" t="str">
        <f t="shared" si="3"/>
        <v/>
      </c>
      <c r="AU47" s="706"/>
      <c r="AV47" s="707"/>
      <c r="AW47" s="708"/>
      <c r="AX47" s="709"/>
      <c r="AY47" s="710"/>
      <c r="AZ47" s="812" t="str">
        <f t="shared" si="4"/>
        <v/>
      </c>
      <c r="BA47" s="813"/>
      <c r="BB47" s="813"/>
      <c r="BC47" s="814"/>
    </row>
    <row r="48" spans="1:55" s="38" customFormat="1" ht="30" customHeight="1">
      <c r="A48" s="661"/>
      <c r="B48" s="662"/>
      <c r="C48" s="662"/>
      <c r="D48" s="663"/>
      <c r="E48" s="671"/>
      <c r="F48" s="672"/>
      <c r="G48" s="672"/>
      <c r="H48" s="672"/>
      <c r="I48" s="673"/>
      <c r="J48" s="664"/>
      <c r="K48" s="665"/>
      <c r="L48" s="665"/>
      <c r="M48" s="665"/>
      <c r="N48" s="665"/>
      <c r="O48" s="665"/>
      <c r="P48" s="665"/>
      <c r="Q48" s="665"/>
      <c r="R48" s="666"/>
      <c r="S48" s="664"/>
      <c r="T48" s="665"/>
      <c r="U48" s="665"/>
      <c r="V48" s="665"/>
      <c r="W48" s="665"/>
      <c r="X48" s="665"/>
      <c r="Y48" s="665"/>
      <c r="Z48" s="665"/>
      <c r="AA48" s="665"/>
      <c r="AB48" s="665"/>
      <c r="AC48" s="665"/>
      <c r="AD48" s="665"/>
      <c r="AE48" s="665"/>
      <c r="AF48" s="665"/>
      <c r="AG48" s="665"/>
      <c r="AH48" s="665"/>
      <c r="AI48" s="665"/>
      <c r="AJ48" s="666"/>
      <c r="AK48" s="700" t="str">
        <f t="shared" si="5"/>
        <v/>
      </c>
      <c r="AL48" s="701"/>
      <c r="AM48" s="702"/>
      <c r="AN48" s="703"/>
      <c r="AO48" s="703"/>
      <c r="AP48" s="289" t="s">
        <v>138</v>
      </c>
      <c r="AQ48" s="703"/>
      <c r="AR48" s="703"/>
      <c r="AS48" s="704"/>
      <c r="AT48" s="705" t="str">
        <f t="shared" si="3"/>
        <v/>
      </c>
      <c r="AU48" s="706"/>
      <c r="AV48" s="707"/>
      <c r="AW48" s="708"/>
      <c r="AX48" s="709"/>
      <c r="AY48" s="710"/>
      <c r="AZ48" s="812" t="str">
        <f t="shared" si="4"/>
        <v/>
      </c>
      <c r="BA48" s="813"/>
      <c r="BB48" s="813"/>
      <c r="BC48" s="814"/>
    </row>
    <row r="49" spans="1:55" s="38" customFormat="1" ht="30" customHeight="1">
      <c r="A49" s="661"/>
      <c r="B49" s="662"/>
      <c r="C49" s="662"/>
      <c r="D49" s="663"/>
      <c r="E49" s="671"/>
      <c r="F49" s="672"/>
      <c r="G49" s="672"/>
      <c r="H49" s="672"/>
      <c r="I49" s="673"/>
      <c r="J49" s="664"/>
      <c r="K49" s="665"/>
      <c r="L49" s="665"/>
      <c r="M49" s="665"/>
      <c r="N49" s="665"/>
      <c r="O49" s="665"/>
      <c r="P49" s="665"/>
      <c r="Q49" s="665"/>
      <c r="R49" s="666"/>
      <c r="S49" s="664"/>
      <c r="T49" s="665"/>
      <c r="U49" s="665"/>
      <c r="V49" s="665"/>
      <c r="W49" s="665"/>
      <c r="X49" s="665"/>
      <c r="Y49" s="665"/>
      <c r="Z49" s="665"/>
      <c r="AA49" s="665"/>
      <c r="AB49" s="665"/>
      <c r="AC49" s="665"/>
      <c r="AD49" s="665"/>
      <c r="AE49" s="665"/>
      <c r="AF49" s="665"/>
      <c r="AG49" s="665"/>
      <c r="AH49" s="665"/>
      <c r="AI49" s="665"/>
      <c r="AJ49" s="666"/>
      <c r="AK49" s="700" t="str">
        <f t="shared" si="5"/>
        <v/>
      </c>
      <c r="AL49" s="701"/>
      <c r="AM49" s="702"/>
      <c r="AN49" s="703"/>
      <c r="AO49" s="703"/>
      <c r="AP49" s="289" t="s">
        <v>138</v>
      </c>
      <c r="AQ49" s="703"/>
      <c r="AR49" s="703"/>
      <c r="AS49" s="704"/>
      <c r="AT49" s="705" t="str">
        <f t="shared" si="3"/>
        <v/>
      </c>
      <c r="AU49" s="706"/>
      <c r="AV49" s="707"/>
      <c r="AW49" s="708"/>
      <c r="AX49" s="709"/>
      <c r="AY49" s="710"/>
      <c r="AZ49" s="748" t="str">
        <f t="shared" si="4"/>
        <v/>
      </c>
      <c r="BA49" s="749"/>
      <c r="BB49" s="749"/>
      <c r="BC49" s="750"/>
    </row>
    <row r="50" spans="1:55" s="38" customFormat="1" ht="30" customHeight="1">
      <c r="A50" s="661"/>
      <c r="B50" s="662"/>
      <c r="C50" s="662"/>
      <c r="D50" s="663"/>
      <c r="E50" s="671"/>
      <c r="F50" s="672"/>
      <c r="G50" s="672"/>
      <c r="H50" s="672"/>
      <c r="I50" s="673"/>
      <c r="J50" s="664"/>
      <c r="K50" s="665"/>
      <c r="L50" s="665"/>
      <c r="M50" s="665"/>
      <c r="N50" s="665"/>
      <c r="O50" s="665"/>
      <c r="P50" s="665"/>
      <c r="Q50" s="665"/>
      <c r="R50" s="666"/>
      <c r="S50" s="664"/>
      <c r="T50" s="665"/>
      <c r="U50" s="665"/>
      <c r="V50" s="665"/>
      <c r="W50" s="665"/>
      <c r="X50" s="665"/>
      <c r="Y50" s="665"/>
      <c r="Z50" s="665"/>
      <c r="AA50" s="665"/>
      <c r="AB50" s="665"/>
      <c r="AC50" s="665"/>
      <c r="AD50" s="665"/>
      <c r="AE50" s="665"/>
      <c r="AF50" s="665"/>
      <c r="AG50" s="665"/>
      <c r="AH50" s="665"/>
      <c r="AI50" s="665"/>
      <c r="AJ50" s="666"/>
      <c r="AK50" s="700" t="str">
        <f t="shared" si="5"/>
        <v/>
      </c>
      <c r="AL50" s="701"/>
      <c r="AM50" s="702"/>
      <c r="AN50" s="703"/>
      <c r="AO50" s="703"/>
      <c r="AP50" s="289" t="s">
        <v>138</v>
      </c>
      <c r="AQ50" s="703"/>
      <c r="AR50" s="703"/>
      <c r="AS50" s="704"/>
      <c r="AT50" s="705" t="str">
        <f t="shared" si="3"/>
        <v/>
      </c>
      <c r="AU50" s="706"/>
      <c r="AV50" s="707"/>
      <c r="AW50" s="708"/>
      <c r="AX50" s="709"/>
      <c r="AY50" s="710"/>
      <c r="AZ50" s="748" t="str">
        <f t="shared" si="4"/>
        <v/>
      </c>
      <c r="BA50" s="749"/>
      <c r="BB50" s="749"/>
      <c r="BC50" s="750"/>
    </row>
    <row r="51" spans="1:55" s="38" customFormat="1" ht="30" customHeight="1">
      <c r="A51" s="661"/>
      <c r="B51" s="662"/>
      <c r="C51" s="662"/>
      <c r="D51" s="663"/>
      <c r="E51" s="671"/>
      <c r="F51" s="672"/>
      <c r="G51" s="672"/>
      <c r="H51" s="672"/>
      <c r="I51" s="673"/>
      <c r="J51" s="664"/>
      <c r="K51" s="665"/>
      <c r="L51" s="665"/>
      <c r="M51" s="665"/>
      <c r="N51" s="665"/>
      <c r="O51" s="665"/>
      <c r="P51" s="665"/>
      <c r="Q51" s="665"/>
      <c r="R51" s="666"/>
      <c r="S51" s="664"/>
      <c r="T51" s="665"/>
      <c r="U51" s="665"/>
      <c r="V51" s="665"/>
      <c r="W51" s="665"/>
      <c r="X51" s="665"/>
      <c r="Y51" s="665"/>
      <c r="Z51" s="665"/>
      <c r="AA51" s="665"/>
      <c r="AB51" s="665"/>
      <c r="AC51" s="665"/>
      <c r="AD51" s="665"/>
      <c r="AE51" s="665"/>
      <c r="AF51" s="665"/>
      <c r="AG51" s="665"/>
      <c r="AH51" s="665"/>
      <c r="AI51" s="665"/>
      <c r="AJ51" s="666"/>
      <c r="AK51" s="700" t="str">
        <f t="shared" si="5"/>
        <v/>
      </c>
      <c r="AL51" s="701"/>
      <c r="AM51" s="702"/>
      <c r="AN51" s="703"/>
      <c r="AO51" s="703"/>
      <c r="AP51" s="289" t="s">
        <v>138</v>
      </c>
      <c r="AQ51" s="703"/>
      <c r="AR51" s="703"/>
      <c r="AS51" s="704"/>
      <c r="AT51" s="705" t="str">
        <f t="shared" si="3"/>
        <v/>
      </c>
      <c r="AU51" s="706"/>
      <c r="AV51" s="707"/>
      <c r="AW51" s="708"/>
      <c r="AX51" s="709"/>
      <c r="AY51" s="710"/>
      <c r="AZ51" s="748" t="str">
        <f t="shared" si="4"/>
        <v/>
      </c>
      <c r="BA51" s="749"/>
      <c r="BB51" s="749"/>
      <c r="BC51" s="750"/>
    </row>
    <row r="52" spans="1:55" s="38" customFormat="1" ht="30" customHeight="1">
      <c r="A52" s="661"/>
      <c r="B52" s="662"/>
      <c r="C52" s="662"/>
      <c r="D52" s="663"/>
      <c r="E52" s="671"/>
      <c r="F52" s="672"/>
      <c r="G52" s="672"/>
      <c r="H52" s="672"/>
      <c r="I52" s="673"/>
      <c r="J52" s="664"/>
      <c r="K52" s="665"/>
      <c r="L52" s="665"/>
      <c r="M52" s="665"/>
      <c r="N52" s="665"/>
      <c r="O52" s="665"/>
      <c r="P52" s="665"/>
      <c r="Q52" s="665"/>
      <c r="R52" s="666"/>
      <c r="S52" s="664"/>
      <c r="T52" s="665"/>
      <c r="U52" s="665"/>
      <c r="V52" s="665"/>
      <c r="W52" s="665"/>
      <c r="X52" s="665"/>
      <c r="Y52" s="665"/>
      <c r="Z52" s="665"/>
      <c r="AA52" s="665"/>
      <c r="AB52" s="665"/>
      <c r="AC52" s="665"/>
      <c r="AD52" s="665"/>
      <c r="AE52" s="665"/>
      <c r="AF52" s="665"/>
      <c r="AG52" s="665"/>
      <c r="AH52" s="665"/>
      <c r="AI52" s="665"/>
      <c r="AJ52" s="666"/>
      <c r="AK52" s="700" t="str">
        <f t="shared" si="5"/>
        <v/>
      </c>
      <c r="AL52" s="701"/>
      <c r="AM52" s="702"/>
      <c r="AN52" s="703"/>
      <c r="AO52" s="703"/>
      <c r="AP52" s="289" t="s">
        <v>138</v>
      </c>
      <c r="AQ52" s="703"/>
      <c r="AR52" s="703"/>
      <c r="AS52" s="704"/>
      <c r="AT52" s="705" t="str">
        <f t="shared" si="3"/>
        <v/>
      </c>
      <c r="AU52" s="706"/>
      <c r="AV52" s="707"/>
      <c r="AW52" s="708"/>
      <c r="AX52" s="709"/>
      <c r="AY52" s="710"/>
      <c r="AZ52" s="748" t="str">
        <f t="shared" si="4"/>
        <v/>
      </c>
      <c r="BA52" s="749"/>
      <c r="BB52" s="749"/>
      <c r="BC52" s="750"/>
    </row>
    <row r="53" spans="1:55" s="38" customFormat="1" ht="30" customHeight="1">
      <c r="A53" s="661"/>
      <c r="B53" s="662"/>
      <c r="C53" s="662"/>
      <c r="D53" s="663"/>
      <c r="E53" s="671"/>
      <c r="F53" s="672"/>
      <c r="G53" s="672"/>
      <c r="H53" s="672"/>
      <c r="I53" s="673"/>
      <c r="J53" s="664"/>
      <c r="K53" s="665"/>
      <c r="L53" s="665"/>
      <c r="M53" s="665"/>
      <c r="N53" s="665"/>
      <c r="O53" s="665"/>
      <c r="P53" s="665"/>
      <c r="Q53" s="665"/>
      <c r="R53" s="666"/>
      <c r="S53" s="664"/>
      <c r="T53" s="665"/>
      <c r="U53" s="665"/>
      <c r="V53" s="665"/>
      <c r="W53" s="665"/>
      <c r="X53" s="665"/>
      <c r="Y53" s="665"/>
      <c r="Z53" s="665"/>
      <c r="AA53" s="665"/>
      <c r="AB53" s="665"/>
      <c r="AC53" s="665"/>
      <c r="AD53" s="665"/>
      <c r="AE53" s="665"/>
      <c r="AF53" s="665"/>
      <c r="AG53" s="665"/>
      <c r="AH53" s="665"/>
      <c r="AI53" s="665"/>
      <c r="AJ53" s="666"/>
      <c r="AK53" s="700" t="str">
        <f t="shared" si="5"/>
        <v/>
      </c>
      <c r="AL53" s="701"/>
      <c r="AM53" s="702"/>
      <c r="AN53" s="703"/>
      <c r="AO53" s="703"/>
      <c r="AP53" s="289" t="s">
        <v>138</v>
      </c>
      <c r="AQ53" s="703"/>
      <c r="AR53" s="703"/>
      <c r="AS53" s="704"/>
      <c r="AT53" s="705" t="str">
        <f t="shared" si="3"/>
        <v/>
      </c>
      <c r="AU53" s="706"/>
      <c r="AV53" s="707"/>
      <c r="AW53" s="708"/>
      <c r="AX53" s="709"/>
      <c r="AY53" s="710"/>
      <c r="AZ53" s="748" t="str">
        <f t="shared" si="4"/>
        <v/>
      </c>
      <c r="BA53" s="749"/>
      <c r="BB53" s="749"/>
      <c r="BC53" s="750"/>
    </row>
    <row r="54" spans="1:55" s="38" customFormat="1" ht="30" customHeight="1">
      <c r="A54" s="661"/>
      <c r="B54" s="662"/>
      <c r="C54" s="662"/>
      <c r="D54" s="663"/>
      <c r="E54" s="671"/>
      <c r="F54" s="672"/>
      <c r="G54" s="672"/>
      <c r="H54" s="672"/>
      <c r="I54" s="673"/>
      <c r="J54" s="664"/>
      <c r="K54" s="665"/>
      <c r="L54" s="665"/>
      <c r="M54" s="665"/>
      <c r="N54" s="665"/>
      <c r="O54" s="665"/>
      <c r="P54" s="665"/>
      <c r="Q54" s="665"/>
      <c r="R54" s="666"/>
      <c r="S54" s="664"/>
      <c r="T54" s="665"/>
      <c r="U54" s="665"/>
      <c r="V54" s="665"/>
      <c r="W54" s="665"/>
      <c r="X54" s="665"/>
      <c r="Y54" s="665"/>
      <c r="Z54" s="665"/>
      <c r="AA54" s="665"/>
      <c r="AB54" s="665"/>
      <c r="AC54" s="665"/>
      <c r="AD54" s="665"/>
      <c r="AE54" s="665"/>
      <c r="AF54" s="665"/>
      <c r="AG54" s="665"/>
      <c r="AH54" s="665"/>
      <c r="AI54" s="665"/>
      <c r="AJ54" s="666"/>
      <c r="AK54" s="700" t="str">
        <f t="shared" si="5"/>
        <v/>
      </c>
      <c r="AL54" s="701"/>
      <c r="AM54" s="702"/>
      <c r="AN54" s="703"/>
      <c r="AO54" s="703"/>
      <c r="AP54" s="289" t="s">
        <v>138</v>
      </c>
      <c r="AQ54" s="703"/>
      <c r="AR54" s="703"/>
      <c r="AS54" s="704"/>
      <c r="AT54" s="705" t="str">
        <f t="shared" si="3"/>
        <v/>
      </c>
      <c r="AU54" s="706"/>
      <c r="AV54" s="707"/>
      <c r="AW54" s="708"/>
      <c r="AX54" s="709"/>
      <c r="AY54" s="710"/>
      <c r="AZ54" s="748" t="str">
        <f t="shared" si="4"/>
        <v/>
      </c>
      <c r="BA54" s="749"/>
      <c r="BB54" s="749"/>
      <c r="BC54" s="750"/>
    </row>
    <row r="55" spans="1:55" s="38" customFormat="1" ht="30" customHeight="1" thickBot="1">
      <c r="A55" s="661"/>
      <c r="B55" s="662"/>
      <c r="C55" s="662"/>
      <c r="D55" s="663"/>
      <c r="E55" s="671"/>
      <c r="F55" s="672"/>
      <c r="G55" s="672"/>
      <c r="H55" s="672"/>
      <c r="I55" s="673"/>
      <c r="J55" s="664"/>
      <c r="K55" s="665"/>
      <c r="L55" s="665"/>
      <c r="M55" s="665"/>
      <c r="N55" s="665"/>
      <c r="O55" s="665"/>
      <c r="P55" s="665"/>
      <c r="Q55" s="665"/>
      <c r="R55" s="666"/>
      <c r="S55" s="664"/>
      <c r="T55" s="665"/>
      <c r="U55" s="665"/>
      <c r="V55" s="665"/>
      <c r="W55" s="665"/>
      <c r="X55" s="665"/>
      <c r="Y55" s="665"/>
      <c r="Z55" s="665"/>
      <c r="AA55" s="665"/>
      <c r="AB55" s="665"/>
      <c r="AC55" s="665"/>
      <c r="AD55" s="665"/>
      <c r="AE55" s="665"/>
      <c r="AF55" s="665"/>
      <c r="AG55" s="665"/>
      <c r="AH55" s="665"/>
      <c r="AI55" s="665"/>
      <c r="AJ55" s="666"/>
      <c r="AK55" s="700" t="str">
        <f t="shared" si="5"/>
        <v/>
      </c>
      <c r="AL55" s="701"/>
      <c r="AM55" s="702"/>
      <c r="AN55" s="703"/>
      <c r="AO55" s="703"/>
      <c r="AP55" s="289" t="s">
        <v>138</v>
      </c>
      <c r="AQ55" s="703"/>
      <c r="AR55" s="703"/>
      <c r="AS55" s="704"/>
      <c r="AT55" s="705" t="str">
        <f t="shared" si="3"/>
        <v/>
      </c>
      <c r="AU55" s="706"/>
      <c r="AV55" s="707"/>
      <c r="AW55" s="708"/>
      <c r="AX55" s="709"/>
      <c r="AY55" s="710"/>
      <c r="AZ55" s="748" t="str">
        <f t="shared" si="4"/>
        <v/>
      </c>
      <c r="BA55" s="749"/>
      <c r="BB55" s="749"/>
      <c r="BC55" s="750"/>
    </row>
    <row r="56" spans="1:55" ht="30" customHeight="1" thickTop="1" thickBot="1">
      <c r="A56" s="682" t="s">
        <v>20</v>
      </c>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4"/>
      <c r="AW56" s="764">
        <f>SUM(AW41:AY55)</f>
        <v>0</v>
      </c>
      <c r="AX56" s="765"/>
      <c r="AY56" s="766"/>
      <c r="AZ56" s="835">
        <f>SUM(AZ41:BC55)</f>
        <v>0</v>
      </c>
      <c r="BA56" s="836"/>
      <c r="BB56" s="836"/>
      <c r="BC56" s="83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116</v>
      </c>
      <c r="B59" s="54"/>
      <c r="C59" s="134"/>
      <c r="D59" s="134"/>
      <c r="E59" s="134"/>
      <c r="F59" s="134"/>
      <c r="G59" s="134"/>
      <c r="H59" s="134"/>
      <c r="I59" s="134"/>
      <c r="J59" s="134"/>
      <c r="K59" s="134"/>
      <c r="L59" s="134"/>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4"/>
      <c r="AQ59" s="134"/>
      <c r="AR59" s="134"/>
      <c r="AS59" s="134"/>
      <c r="AT59" s="134"/>
      <c r="AU59" s="134"/>
      <c r="AV59" s="45"/>
      <c r="AW59" s="135"/>
      <c r="AX59" s="135"/>
    </row>
    <row r="60" spans="1:55" s="25" customFormat="1" ht="52.5" customHeight="1" thickBot="1">
      <c r="A60" s="729" t="s">
        <v>84</v>
      </c>
      <c r="B60" s="730"/>
      <c r="C60" s="730"/>
      <c r="D60" s="731"/>
      <c r="E60" s="732" t="s">
        <v>56</v>
      </c>
      <c r="F60" s="730"/>
      <c r="G60" s="730"/>
      <c r="H60" s="730"/>
      <c r="I60" s="733" t="s">
        <v>90</v>
      </c>
      <c r="J60" s="734"/>
      <c r="K60" s="734"/>
      <c r="L60" s="734"/>
      <c r="M60" s="734"/>
      <c r="N60" s="734"/>
      <c r="O60" s="734"/>
      <c r="P60" s="735"/>
      <c r="Q60" s="736" t="s">
        <v>57</v>
      </c>
      <c r="R60" s="737"/>
      <c r="S60" s="738" t="s">
        <v>91</v>
      </c>
      <c r="T60" s="738"/>
      <c r="U60" s="738"/>
      <c r="V60" s="738"/>
      <c r="W60" s="738"/>
      <c r="X60" s="738"/>
      <c r="Y60" s="739"/>
      <c r="Z60" s="733" t="s">
        <v>117</v>
      </c>
      <c r="AA60" s="734"/>
      <c r="AB60" s="734"/>
      <c r="AC60" s="734"/>
      <c r="AD60" s="734"/>
      <c r="AE60" s="734"/>
      <c r="AF60" s="734"/>
      <c r="AG60" s="734"/>
      <c r="AH60" s="734"/>
      <c r="AI60" s="734"/>
      <c r="AJ60" s="734"/>
      <c r="AK60" s="734"/>
      <c r="AL60" s="734"/>
      <c r="AM60" s="734"/>
      <c r="AN60" s="740"/>
      <c r="AO60" s="733" t="s">
        <v>118</v>
      </c>
      <c r="AP60" s="734"/>
      <c r="AQ60" s="734"/>
      <c r="AR60" s="734"/>
      <c r="AS60" s="734"/>
      <c r="AT60" s="734"/>
      <c r="AU60" s="734"/>
      <c r="AV60" s="734"/>
      <c r="AW60" s="734"/>
      <c r="AX60" s="734"/>
      <c r="AY60" s="734"/>
      <c r="AZ60" s="734"/>
      <c r="BA60" s="734"/>
      <c r="BB60" s="734"/>
      <c r="BC60" s="741"/>
    </row>
    <row r="61" spans="1:55" s="25" customFormat="1" ht="41.25" customHeight="1" thickTop="1">
      <c r="A61" s="887" t="s">
        <v>86</v>
      </c>
      <c r="B61" s="888"/>
      <c r="C61" s="888"/>
      <c r="D61" s="888"/>
      <c r="E61" s="889" t="s">
        <v>139</v>
      </c>
      <c r="F61" s="889"/>
      <c r="G61" s="889"/>
      <c r="H61" s="889"/>
      <c r="I61" s="769" t="str">
        <f>IF($AZ$31=0,"",SUMIF($AK$16:$AL$30,$E61,$AZ$16:$BC$30))</f>
        <v/>
      </c>
      <c r="J61" s="770"/>
      <c r="K61" s="770"/>
      <c r="L61" s="770"/>
      <c r="M61" s="770"/>
      <c r="N61" s="770"/>
      <c r="O61" s="770"/>
      <c r="P61" s="194" t="s">
        <v>21</v>
      </c>
      <c r="Q61" s="771" t="s">
        <v>57</v>
      </c>
      <c r="R61" s="772"/>
      <c r="S61" s="778">
        <v>30000</v>
      </c>
      <c r="T61" s="778"/>
      <c r="U61" s="778"/>
      <c r="V61" s="778"/>
      <c r="W61" s="778"/>
      <c r="X61" s="778"/>
      <c r="Y61" s="140" t="s">
        <v>58</v>
      </c>
      <c r="Z61" s="742" t="str">
        <f>IF(I61="","",I61*S61)</f>
        <v/>
      </c>
      <c r="AA61" s="743"/>
      <c r="AB61" s="743"/>
      <c r="AC61" s="743"/>
      <c r="AD61" s="743"/>
      <c r="AE61" s="743"/>
      <c r="AF61" s="743"/>
      <c r="AG61" s="743"/>
      <c r="AH61" s="743"/>
      <c r="AI61" s="743"/>
      <c r="AJ61" s="743"/>
      <c r="AK61" s="743"/>
      <c r="AL61" s="743"/>
      <c r="AM61" s="743"/>
      <c r="AN61" s="146" t="s">
        <v>0</v>
      </c>
      <c r="AO61" s="827">
        <f>SUM(Z61:AM61)</f>
        <v>0</v>
      </c>
      <c r="AP61" s="902"/>
      <c r="AQ61" s="902"/>
      <c r="AR61" s="902"/>
      <c r="AS61" s="902"/>
      <c r="AT61" s="902"/>
      <c r="AU61" s="902"/>
      <c r="AV61" s="902"/>
      <c r="AW61" s="902"/>
      <c r="AX61" s="902"/>
      <c r="AY61" s="902"/>
      <c r="AZ61" s="902"/>
      <c r="BA61" s="902"/>
      <c r="BB61" s="902"/>
      <c r="BC61" s="203" t="s">
        <v>0</v>
      </c>
    </row>
    <row r="62" spans="1:55" s="25" customFormat="1" ht="41.25" customHeight="1" thickBot="1">
      <c r="A62" s="890" t="s">
        <v>85</v>
      </c>
      <c r="B62" s="891"/>
      <c r="C62" s="891"/>
      <c r="D62" s="892"/>
      <c r="E62" s="893" t="s">
        <v>140</v>
      </c>
      <c r="F62" s="894"/>
      <c r="G62" s="894"/>
      <c r="H62" s="895"/>
      <c r="I62" s="896" t="str">
        <f>IF($AZ$56=0,"",SUMIF($AK$41:$AL$55,$E62,$AZ$41:$BC$55))</f>
        <v/>
      </c>
      <c r="J62" s="897"/>
      <c r="K62" s="897"/>
      <c r="L62" s="897"/>
      <c r="M62" s="897"/>
      <c r="N62" s="897"/>
      <c r="O62" s="897"/>
      <c r="P62" s="207" t="s">
        <v>21</v>
      </c>
      <c r="Q62" s="904" t="s">
        <v>57</v>
      </c>
      <c r="R62" s="905"/>
      <c r="S62" s="903">
        <v>50000</v>
      </c>
      <c r="T62" s="903"/>
      <c r="U62" s="903"/>
      <c r="V62" s="903"/>
      <c r="W62" s="903"/>
      <c r="X62" s="903"/>
      <c r="Y62" s="208" t="s">
        <v>58</v>
      </c>
      <c r="Z62" s="898" t="str">
        <f>IF(I62="","",I62*S62)</f>
        <v/>
      </c>
      <c r="AA62" s="899"/>
      <c r="AB62" s="899"/>
      <c r="AC62" s="899"/>
      <c r="AD62" s="899"/>
      <c r="AE62" s="899"/>
      <c r="AF62" s="899"/>
      <c r="AG62" s="899"/>
      <c r="AH62" s="899"/>
      <c r="AI62" s="899"/>
      <c r="AJ62" s="899"/>
      <c r="AK62" s="899"/>
      <c r="AL62" s="899"/>
      <c r="AM62" s="899"/>
      <c r="AN62" s="208" t="s">
        <v>0</v>
      </c>
      <c r="AO62" s="900" t="str">
        <f>Z62</f>
        <v/>
      </c>
      <c r="AP62" s="901"/>
      <c r="AQ62" s="901"/>
      <c r="AR62" s="901"/>
      <c r="AS62" s="901"/>
      <c r="AT62" s="901"/>
      <c r="AU62" s="901"/>
      <c r="AV62" s="901"/>
      <c r="AW62" s="901"/>
      <c r="AX62" s="901"/>
      <c r="AY62" s="901"/>
      <c r="AZ62" s="901"/>
      <c r="BA62" s="901"/>
      <c r="BB62" s="901"/>
      <c r="BC62" s="209" t="s">
        <v>0</v>
      </c>
    </row>
    <row r="63" spans="1:55" s="25" customFormat="1" ht="41.25" customHeight="1" thickTop="1" thickBot="1">
      <c r="A63" s="846" t="s">
        <v>108</v>
      </c>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8">
        <f>SUM(AO61:BB62)</f>
        <v>0</v>
      </c>
      <c r="AP63" s="849"/>
      <c r="AQ63" s="849"/>
      <c r="AR63" s="849"/>
      <c r="AS63" s="849"/>
      <c r="AT63" s="849"/>
      <c r="AU63" s="849"/>
      <c r="AV63" s="849"/>
      <c r="AW63" s="849"/>
      <c r="AX63" s="849"/>
      <c r="AY63" s="849"/>
      <c r="AZ63" s="849"/>
      <c r="BA63" s="849"/>
      <c r="BB63" s="849"/>
      <c r="BC63" s="181"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39"/>
    </row>
    <row r="151" spans="1:1">
      <c r="A151" s="353">
        <f>SUM(AO63)</f>
        <v>0</v>
      </c>
    </row>
  </sheetData>
  <sheetProtection algorithmName="SHA-512" hashValue="o3wr+yzgtwtxJh2Fp8co01BDwJZn0Ilkstuy042ECZIxz/4zUK0H+4qA7veSg08JaIsHVG16I8EO225sNFTObA==" saltValue="elvG8bWmEn7XikxlulOM4A=="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16">
    <cfRule type="expression" dxfId="53" priority="36" stopIfTrue="1">
      <formula>AND($AK16&lt;&gt;"",$AK16&lt;&gt;"W5")</formula>
    </cfRule>
  </conditionalFormatting>
  <conditionalFormatting sqref="E41:I41">
    <cfRule type="expression" dxfId="52" priority="34" stopIfTrue="1">
      <formula>AND($AK41&lt;&gt;"",$AK41&lt;&gt;"W6")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conditionalFormatting sqref="E17:I17">
    <cfRule type="expression" dxfId="49" priority="28">
      <formula>AND($AK17&lt;&gt;"",$AK17&lt;&gt;"W5")</formula>
    </cfRule>
  </conditionalFormatting>
  <conditionalFormatting sqref="E18:I18">
    <cfRule type="expression" dxfId="48" priority="27">
      <formula>AND($AK18&lt;&gt;"",$AK18&lt;&gt;"W5")</formula>
    </cfRule>
  </conditionalFormatting>
  <conditionalFormatting sqref="E19:I19">
    <cfRule type="expression" dxfId="47" priority="26">
      <formula>AND($AK19&lt;&gt;"",$AK19&lt;&gt;"W5")</formula>
    </cfRule>
  </conditionalFormatting>
  <conditionalFormatting sqref="E20:I20">
    <cfRule type="expression" dxfId="46" priority="25">
      <formula>AND($AK20&lt;&gt;"",$AK20&lt;&gt;"W5")</formula>
    </cfRule>
  </conditionalFormatting>
  <conditionalFormatting sqref="E21:I21">
    <cfRule type="expression" dxfId="45" priority="24">
      <formula>AND($AK21&lt;&gt;"",$AK21&lt;&gt;"W5")</formula>
    </cfRule>
  </conditionalFormatting>
  <conditionalFormatting sqref="E22:I22">
    <cfRule type="expression" dxfId="44" priority="23">
      <formula>AND($AK22&lt;&gt;"",$AK22&lt;&gt;"W5")</formula>
    </cfRule>
  </conditionalFormatting>
  <conditionalFormatting sqref="E23:I23">
    <cfRule type="expression" dxfId="43" priority="22">
      <formula>AND($AK23&lt;&gt;"",$AK23&lt;&gt;"W5")</formula>
    </cfRule>
  </conditionalFormatting>
  <conditionalFormatting sqref="E24:I24">
    <cfRule type="expression" dxfId="42" priority="21">
      <formula>AND($AK24&lt;&gt;"",$AK24&lt;&gt;"W5")</formula>
    </cfRule>
  </conditionalFormatting>
  <conditionalFormatting sqref="E25:I25">
    <cfRule type="expression" dxfId="41" priority="20">
      <formula>AND($AK25&lt;&gt;"",$AK25&lt;&gt;"W5")</formula>
    </cfRule>
  </conditionalFormatting>
  <conditionalFormatting sqref="E26:I26">
    <cfRule type="expression" dxfId="40" priority="19">
      <formula>AND($AK26&lt;&gt;"",$AK26&lt;&gt;"W5")</formula>
    </cfRule>
  </conditionalFormatting>
  <conditionalFormatting sqref="E27:I27">
    <cfRule type="expression" dxfId="39" priority="18">
      <formula>AND($AK27&lt;&gt;"",$AK27&lt;&gt;"W5")</formula>
    </cfRule>
  </conditionalFormatting>
  <conditionalFormatting sqref="E28:I28">
    <cfRule type="expression" dxfId="38" priority="17">
      <formula>AND($AK28&lt;&gt;"",$AK28&lt;&gt;"W5")</formula>
    </cfRule>
  </conditionalFormatting>
  <conditionalFormatting sqref="E29:I29">
    <cfRule type="expression" dxfId="37" priority="16">
      <formula>AND($AK29&lt;&gt;"",$AK29&lt;&gt;"W5")</formula>
    </cfRule>
  </conditionalFormatting>
  <conditionalFormatting sqref="E30:I30">
    <cfRule type="expression" dxfId="36" priority="15">
      <formula>AND($AK30&lt;&gt;"",$AK30&lt;&gt;"W5")</formula>
    </cfRule>
  </conditionalFormatting>
  <conditionalFormatting sqref="E42:I42">
    <cfRule type="expression" dxfId="35" priority="14">
      <formula>AND($AK42&lt;&gt;"",$AK42&lt;&gt;"W6")</formula>
    </cfRule>
  </conditionalFormatting>
  <conditionalFormatting sqref="E43:I43">
    <cfRule type="expression" dxfId="34" priority="13">
      <formula>AND($AK43&lt;&gt;"",$AK43&lt;&gt;"W6")</formula>
    </cfRule>
  </conditionalFormatting>
  <conditionalFormatting sqref="E44:I44">
    <cfRule type="expression" dxfId="33" priority="12">
      <formula>AND($AK44&lt;&gt;"",$AK44&lt;&gt;"W6")</formula>
    </cfRule>
  </conditionalFormatting>
  <conditionalFormatting sqref="E45:I45">
    <cfRule type="expression" dxfId="32" priority="11">
      <formula>AND($AK45&lt;&gt;"",$AK45&lt;&gt;"W6")</formula>
    </cfRule>
  </conditionalFormatting>
  <conditionalFormatting sqref="E46:I46">
    <cfRule type="expression" dxfId="31" priority="10">
      <formula>AND($AK46&lt;&gt;"",$AK46&lt;&gt;"W6")</formula>
    </cfRule>
  </conditionalFormatting>
  <conditionalFormatting sqref="E47:I47">
    <cfRule type="expression" dxfId="30" priority="9">
      <formula>AND($AK47&lt;&gt;"",$AK47&lt;&gt;"W6")</formula>
    </cfRule>
  </conditionalFormatting>
  <conditionalFormatting sqref="E48:I48">
    <cfRule type="expression" dxfId="29" priority="8">
      <formula>AND($AK48&lt;&gt;"",$AK48&lt;&gt;"W6")</formula>
    </cfRule>
  </conditionalFormatting>
  <conditionalFormatting sqref="E49:I49">
    <cfRule type="expression" dxfId="28" priority="7">
      <formula>AND($AK49&lt;&gt;"",$AK49&lt;&gt;"W6")</formula>
    </cfRule>
  </conditionalFormatting>
  <conditionalFormatting sqref="E50:I50">
    <cfRule type="expression" dxfId="27" priority="6">
      <formula>AND($AK50&lt;&gt;"",$AK50&lt;&gt;"W6")</formula>
    </cfRule>
  </conditionalFormatting>
  <conditionalFormatting sqref="E51:I51">
    <cfRule type="expression" dxfId="26" priority="5">
      <formula>AND($AK51&lt;&gt;"",$AK51&lt;&gt;"W6")</formula>
    </cfRule>
  </conditionalFormatting>
  <conditionalFormatting sqref="E52:I52">
    <cfRule type="expression" dxfId="25" priority="4">
      <formula>AND($AK52&lt;&gt;"",$AK52&lt;&gt;"W6")</formula>
    </cfRule>
  </conditionalFormatting>
  <conditionalFormatting sqref="E53:I53">
    <cfRule type="expression" dxfId="24" priority="3">
      <formula>AND($AK53&lt;&gt;"",$AK53&lt;&gt;"W6")</formula>
    </cfRule>
  </conditionalFormatting>
  <conditionalFormatting sqref="E54:I54">
    <cfRule type="expression" dxfId="23" priority="2">
      <formula>AND($AK54&lt;&gt;"",$AK54&lt;&gt;"W6")</formula>
    </cfRule>
  </conditionalFormatting>
  <conditionalFormatting sqref="E55:I55">
    <cfRule type="expression" dxfId="22"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47">
        <f>'様式第１｜交付申請書'!$CA$2</f>
        <v>0</v>
      </c>
      <c r="AX1" s="647"/>
      <c r="AY1" s="647"/>
      <c r="AZ1" s="647"/>
      <c r="BA1" s="647"/>
      <c r="BB1" s="647"/>
      <c r="BC1" s="65"/>
      <c r="BJ1" s="177"/>
      <c r="BK1" s="177"/>
      <c r="BL1" s="177"/>
    </row>
    <row r="2" spans="1:71" s="1" customFormat="1" ht="18.75" customHeight="1">
      <c r="A2" s="2"/>
      <c r="B2" s="2"/>
      <c r="AK2" s="128" t="s">
        <v>110</v>
      </c>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593" t="s">
        <v>68</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241</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7"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0" t="s">
        <v>54</v>
      </c>
      <c r="AV6" s="785"/>
      <c r="AW6" s="785"/>
      <c r="AX6" s="201" t="s">
        <v>111</v>
      </c>
      <c r="AY6" s="785"/>
      <c r="AZ6" s="785"/>
      <c r="BA6" s="786" t="s">
        <v>112</v>
      </c>
      <c r="BB6" s="786"/>
      <c r="BC6" s="786"/>
    </row>
    <row r="7" spans="1:71" ht="23.25" customHeight="1">
      <c r="A7" s="307"/>
      <c r="B7" s="306"/>
      <c r="C7" s="299" t="s">
        <v>181</v>
      </c>
      <c r="D7" s="34"/>
      <c r="E7" s="34"/>
      <c r="F7" s="34"/>
      <c r="G7" s="309"/>
      <c r="H7" s="310"/>
      <c r="I7" s="299" t="s">
        <v>182</v>
      </c>
      <c r="J7" s="34"/>
      <c r="K7" s="210"/>
      <c r="L7" s="210"/>
      <c r="M7" s="210"/>
      <c r="N7" s="23"/>
      <c r="O7" s="23"/>
      <c r="P7" s="23"/>
      <c r="Q7" s="23"/>
      <c r="R7" s="23"/>
      <c r="S7" s="23"/>
      <c r="T7" s="23"/>
      <c r="U7" s="23"/>
      <c r="V7" s="23"/>
      <c r="W7" s="23"/>
      <c r="X7" s="23"/>
      <c r="Y7" s="23"/>
      <c r="Z7" s="23"/>
      <c r="AA7" s="23"/>
      <c r="AB7" s="23"/>
      <c r="AC7" s="210"/>
      <c r="AD7" s="210"/>
      <c r="AE7" s="210"/>
      <c r="AF7" s="210"/>
      <c r="AG7" s="210"/>
      <c r="AH7" s="210"/>
      <c r="AI7" s="210"/>
      <c r="AJ7" s="210"/>
      <c r="AK7" s="23"/>
      <c r="AL7" s="23"/>
      <c r="AM7" s="23"/>
      <c r="AN7" s="211"/>
      <c r="AO7" s="211"/>
      <c r="AP7" s="211"/>
      <c r="AQ7" s="211"/>
      <c r="AR7" s="211"/>
      <c r="AS7" s="211"/>
      <c r="AT7" s="1095" t="s">
        <v>141</v>
      </c>
      <c r="AU7" s="1095"/>
      <c r="AV7" s="1095"/>
      <c r="AW7" s="1095"/>
      <c r="AX7" s="1095"/>
      <c r="AY7" s="1095"/>
      <c r="AZ7" s="1095"/>
      <c r="BA7" s="1095"/>
      <c r="BB7" s="1095"/>
      <c r="BC7" s="1095"/>
      <c r="BP7" s="1088" t="s">
        <v>92</v>
      </c>
      <c r="BQ7" s="1088"/>
      <c r="BR7" s="1088" t="s">
        <v>93</v>
      </c>
      <c r="BS7" s="1088" t="s">
        <v>94</v>
      </c>
    </row>
    <row r="8" spans="1:71" ht="23.25" customHeight="1" thickBot="1">
      <c r="A8" s="54"/>
      <c r="B8" s="44"/>
      <c r="C8" s="44"/>
      <c r="D8" s="44"/>
      <c r="E8" s="44"/>
      <c r="F8" s="4"/>
      <c r="G8" s="4"/>
      <c r="H8" s="4"/>
      <c r="I8" s="4"/>
      <c r="J8" s="4"/>
      <c r="K8" s="4"/>
      <c r="L8" s="4"/>
      <c r="M8" s="1097" t="str">
        <f>IF(COUNTIF(AM10:AN27,"err")&gt;0,"グレードと一致しない型番があります。登録番号を確認して下さい。","")</f>
        <v/>
      </c>
      <c r="N8" s="1097"/>
      <c r="O8" s="1097"/>
      <c r="P8" s="1097"/>
      <c r="Q8" s="1097"/>
      <c r="R8" s="1097"/>
      <c r="S8" s="1097"/>
      <c r="T8" s="1097"/>
      <c r="U8" s="1097"/>
      <c r="V8" s="1097"/>
      <c r="W8" s="1097"/>
      <c r="X8" s="1097"/>
      <c r="Y8" s="1097"/>
      <c r="Z8" s="1097"/>
      <c r="AA8" s="1097"/>
      <c r="AB8" s="1097"/>
      <c r="AC8" s="1097"/>
      <c r="AD8" s="1097"/>
      <c r="AE8" s="1097"/>
      <c r="AF8" s="1097"/>
      <c r="AG8" s="1097"/>
      <c r="AH8" s="1097"/>
      <c r="AI8" s="1097"/>
      <c r="AJ8" s="1097"/>
      <c r="AK8" s="1097"/>
      <c r="AL8" s="1097"/>
      <c r="AM8" s="1097"/>
      <c r="AN8" s="1097"/>
      <c r="AO8" s="1097"/>
      <c r="AP8" s="1097"/>
      <c r="AQ8" s="1097"/>
      <c r="AR8" s="1097"/>
      <c r="AS8" s="1097"/>
      <c r="AT8" s="1096"/>
      <c r="AU8" s="1096"/>
      <c r="AV8" s="1096"/>
      <c r="AW8" s="1096"/>
      <c r="AX8" s="1096"/>
      <c r="AY8" s="1096"/>
      <c r="AZ8" s="1096"/>
      <c r="BA8" s="1096"/>
      <c r="BB8" s="1096"/>
      <c r="BC8" s="1096"/>
      <c r="BP8" s="204"/>
      <c r="BQ8" s="204"/>
      <c r="BR8" s="1088"/>
      <c r="BS8" s="1088"/>
    </row>
    <row r="9" spans="1:71" ht="46.5" customHeight="1" thickBot="1">
      <c r="A9" s="994" t="s">
        <v>25</v>
      </c>
      <c r="B9" s="995"/>
      <c r="C9" s="1098" t="s">
        <v>59</v>
      </c>
      <c r="D9" s="1099"/>
      <c r="E9" s="1100"/>
      <c r="F9" s="1098" t="s">
        <v>15</v>
      </c>
      <c r="G9" s="1099"/>
      <c r="H9" s="1101"/>
      <c r="I9" s="1102" t="s">
        <v>3</v>
      </c>
      <c r="J9" s="1099"/>
      <c r="K9" s="1099"/>
      <c r="L9" s="1101"/>
      <c r="M9" s="1102" t="s">
        <v>205</v>
      </c>
      <c r="N9" s="1099"/>
      <c r="O9" s="1099"/>
      <c r="P9" s="1099"/>
      <c r="Q9" s="1099"/>
      <c r="R9" s="1101"/>
      <c r="S9" s="1102" t="s">
        <v>10</v>
      </c>
      <c r="T9" s="1099"/>
      <c r="U9" s="1099"/>
      <c r="V9" s="1099"/>
      <c r="W9" s="1099"/>
      <c r="X9" s="1099"/>
      <c r="Y9" s="1099"/>
      <c r="Z9" s="1101"/>
      <c r="AA9" s="1102" t="s">
        <v>1</v>
      </c>
      <c r="AB9" s="1099"/>
      <c r="AC9" s="1099"/>
      <c r="AD9" s="1099"/>
      <c r="AE9" s="1099"/>
      <c r="AF9" s="1099"/>
      <c r="AG9" s="1099"/>
      <c r="AH9" s="1099"/>
      <c r="AI9" s="1099"/>
      <c r="AJ9" s="1099"/>
      <c r="AK9" s="1099"/>
      <c r="AL9" s="1101"/>
      <c r="AM9" s="1103" t="s">
        <v>151</v>
      </c>
      <c r="AN9" s="1104"/>
      <c r="AO9" s="1089" t="s">
        <v>26</v>
      </c>
      <c r="AP9" s="1090"/>
      <c r="AQ9" s="1091"/>
      <c r="AR9" s="1105" t="s">
        <v>152</v>
      </c>
      <c r="AS9" s="1106"/>
      <c r="AT9" s="1092" t="s">
        <v>27</v>
      </c>
      <c r="AU9" s="1093"/>
      <c r="AV9" s="1094"/>
      <c r="AW9" s="1092" t="s">
        <v>89</v>
      </c>
      <c r="AX9" s="1093"/>
      <c r="AY9" s="1094"/>
      <c r="AZ9" s="1102" t="s">
        <v>153</v>
      </c>
      <c r="BA9" s="1107"/>
      <c r="BB9" s="1107"/>
      <c r="BC9" s="1108"/>
      <c r="BJ9" s="179"/>
      <c r="BK9" s="179"/>
      <c r="BO9" s="192" t="s">
        <v>72</v>
      </c>
      <c r="BP9" s="167" t="s">
        <v>96</v>
      </c>
      <c r="BQ9" s="167" t="s">
        <v>97</v>
      </c>
      <c r="BR9" s="1088"/>
      <c r="BS9" s="1088"/>
    </row>
    <row r="10" spans="1:71" s="24" customFormat="1" ht="34.5" customHeight="1" thickTop="1">
      <c r="A10" s="1058" t="s">
        <v>92</v>
      </c>
      <c r="B10" s="1059"/>
      <c r="C10" s="1076"/>
      <c r="D10" s="1077"/>
      <c r="E10" s="1077"/>
      <c r="F10" s="1078" t="s">
        <v>100</v>
      </c>
      <c r="G10" s="1079"/>
      <c r="H10" s="1080"/>
      <c r="I10" s="1081"/>
      <c r="J10" s="1082"/>
      <c r="K10" s="1082"/>
      <c r="L10" s="1083"/>
      <c r="M10" s="1081"/>
      <c r="N10" s="1082"/>
      <c r="O10" s="1082"/>
      <c r="P10" s="1082"/>
      <c r="Q10" s="1082"/>
      <c r="R10" s="1083"/>
      <c r="S10" s="693"/>
      <c r="T10" s="694"/>
      <c r="U10" s="694"/>
      <c r="V10" s="694"/>
      <c r="W10" s="694"/>
      <c r="X10" s="694"/>
      <c r="Y10" s="694"/>
      <c r="Z10" s="695"/>
      <c r="AA10" s="693"/>
      <c r="AB10" s="694"/>
      <c r="AC10" s="694"/>
      <c r="AD10" s="694"/>
      <c r="AE10" s="694"/>
      <c r="AF10" s="694"/>
      <c r="AG10" s="694"/>
      <c r="AH10" s="694"/>
      <c r="AI10" s="694"/>
      <c r="AJ10" s="694"/>
      <c r="AK10" s="694"/>
      <c r="AL10" s="695"/>
      <c r="AM10" s="1084" t="str">
        <f t="shared" ref="AM10:AM15" si="0">IF(M10="","",IF(AND(LEFT(M10,1)&amp;RIGHT(M10,1)&lt;&gt;"D1",LEFT(M10,1)&amp;RIGHT(M10,1)&lt;&gt;"D2",LEFT(M10,1)&amp;RIGHT(M10,1)&lt;&gt;"D3",LEFT(M10,1)&amp;RIGHT(M10,1)&lt;&gt;"D4"),"err",LEFT(M10,1)&amp;RIGHT(M10,1)))</f>
        <v/>
      </c>
      <c r="AN10" s="1085"/>
      <c r="AO10" s="1064"/>
      <c r="AP10" s="1065"/>
      <c r="AQ10" s="1066"/>
      <c r="AR10" s="1086"/>
      <c r="AS10" s="1087"/>
      <c r="AT10" s="1109" t="str">
        <f t="shared" ref="AT10:AT27" si="1">IF(AND(AO10&lt;&gt;"",AR10&lt;&gt;""),ROUNDDOWN(((AR10/AO10)/1000),1),"")</f>
        <v/>
      </c>
      <c r="AU10" s="1110"/>
      <c r="AV10" s="1111"/>
      <c r="AW10" s="1112" t="str">
        <f>IF(AT10="","",SUM(AT10:AV11))</f>
        <v/>
      </c>
      <c r="AX10" s="1113"/>
      <c r="AY10" s="1114"/>
      <c r="AZ10" s="1115"/>
      <c r="BA10" s="1116"/>
      <c r="BB10" s="1116"/>
      <c r="BC10" s="300" t="s">
        <v>142</v>
      </c>
      <c r="BJ10" s="180"/>
      <c r="BK10" s="180"/>
      <c r="BL10" s="180"/>
      <c r="BO10" s="193" t="s">
        <v>73</v>
      </c>
      <c r="BP10" s="166">
        <v>6000</v>
      </c>
      <c r="BQ10" s="166">
        <v>5000</v>
      </c>
      <c r="BR10" s="166">
        <v>7000</v>
      </c>
      <c r="BS10" s="166">
        <v>7500</v>
      </c>
    </row>
    <row r="11" spans="1:71" s="24" customFormat="1" ht="35.15" customHeight="1">
      <c r="A11" s="1060"/>
      <c r="B11" s="1061"/>
      <c r="C11" s="1030"/>
      <c r="D11" s="1031"/>
      <c r="E11" s="1031"/>
      <c r="F11" s="1067" t="s">
        <v>102</v>
      </c>
      <c r="G11" s="1068"/>
      <c r="H11" s="1069"/>
      <c r="I11" s="1070"/>
      <c r="J11" s="1071"/>
      <c r="K11" s="1071"/>
      <c r="L11" s="1072"/>
      <c r="M11" s="1070"/>
      <c r="N11" s="1071"/>
      <c r="O11" s="1071"/>
      <c r="P11" s="1071"/>
      <c r="Q11" s="1071"/>
      <c r="R11" s="1072"/>
      <c r="S11" s="1073"/>
      <c r="T11" s="1074"/>
      <c r="U11" s="1074"/>
      <c r="V11" s="1074"/>
      <c r="W11" s="1074"/>
      <c r="X11" s="1074"/>
      <c r="Y11" s="1074"/>
      <c r="Z11" s="1075"/>
      <c r="AA11" s="1073"/>
      <c r="AB11" s="1074"/>
      <c r="AC11" s="1074"/>
      <c r="AD11" s="1074"/>
      <c r="AE11" s="1074"/>
      <c r="AF11" s="1074"/>
      <c r="AG11" s="1074"/>
      <c r="AH11" s="1074"/>
      <c r="AI11" s="1074"/>
      <c r="AJ11" s="1074"/>
      <c r="AK11" s="1074"/>
      <c r="AL11" s="1075"/>
      <c r="AM11" s="1117" t="str">
        <f t="shared" si="0"/>
        <v/>
      </c>
      <c r="AN11" s="1118"/>
      <c r="AO11" s="1046"/>
      <c r="AP11" s="1047"/>
      <c r="AQ11" s="1048"/>
      <c r="AR11" s="1051"/>
      <c r="AS11" s="1052"/>
      <c r="AT11" s="1053" t="str">
        <f t="shared" si="1"/>
        <v/>
      </c>
      <c r="AU11" s="1054"/>
      <c r="AV11" s="1055"/>
      <c r="AW11" s="1041"/>
      <c r="AX11" s="1042"/>
      <c r="AY11" s="1043"/>
      <c r="AZ11" s="1056"/>
      <c r="BA11" s="1057"/>
      <c r="BB11" s="1057"/>
      <c r="BC11" s="301" t="s">
        <v>142</v>
      </c>
      <c r="BJ11" s="180"/>
      <c r="BK11" s="180"/>
      <c r="BL11" s="180"/>
      <c r="BO11" s="193" t="s">
        <v>74</v>
      </c>
      <c r="BP11" s="166">
        <v>5000</v>
      </c>
      <c r="BQ11" s="166">
        <v>4000</v>
      </c>
      <c r="BR11" s="166">
        <v>6000</v>
      </c>
      <c r="BS11" s="166">
        <v>6500</v>
      </c>
    </row>
    <row r="12" spans="1:71" s="24" customFormat="1" ht="35.15" customHeight="1">
      <c r="A12" s="1060"/>
      <c r="B12" s="1061"/>
      <c r="C12" s="1028"/>
      <c r="D12" s="1029"/>
      <c r="E12" s="1029"/>
      <c r="F12" s="1032" t="s">
        <v>100</v>
      </c>
      <c r="G12" s="1033"/>
      <c r="H12" s="1034"/>
      <c r="I12" s="1035"/>
      <c r="J12" s="1036"/>
      <c r="K12" s="1036"/>
      <c r="L12" s="1037"/>
      <c r="M12" s="1035"/>
      <c r="N12" s="1036"/>
      <c r="O12" s="1036"/>
      <c r="P12" s="1036"/>
      <c r="Q12" s="1036"/>
      <c r="R12" s="1037"/>
      <c r="S12" s="1038"/>
      <c r="T12" s="1039"/>
      <c r="U12" s="1039"/>
      <c r="V12" s="1039"/>
      <c r="W12" s="1039"/>
      <c r="X12" s="1039"/>
      <c r="Y12" s="1039"/>
      <c r="Z12" s="1040"/>
      <c r="AA12" s="1038"/>
      <c r="AB12" s="1039"/>
      <c r="AC12" s="1039"/>
      <c r="AD12" s="1039"/>
      <c r="AE12" s="1039"/>
      <c r="AF12" s="1039"/>
      <c r="AG12" s="1039"/>
      <c r="AH12" s="1039"/>
      <c r="AI12" s="1039"/>
      <c r="AJ12" s="1039"/>
      <c r="AK12" s="1039"/>
      <c r="AL12" s="1040"/>
      <c r="AM12" s="1012" t="str">
        <f t="shared" si="0"/>
        <v/>
      </c>
      <c r="AN12" s="1013"/>
      <c r="AO12" s="1009"/>
      <c r="AP12" s="1010"/>
      <c r="AQ12" s="1011"/>
      <c r="AR12" s="1014"/>
      <c r="AS12" s="1015"/>
      <c r="AT12" s="1016" t="str">
        <f t="shared" si="1"/>
        <v/>
      </c>
      <c r="AU12" s="1017"/>
      <c r="AV12" s="1018"/>
      <c r="AW12" s="1019" t="str">
        <f>IF(AT12="","",SUM(AT12:AV13))</f>
        <v/>
      </c>
      <c r="AX12" s="1020"/>
      <c r="AY12" s="1021"/>
      <c r="AZ12" s="1049"/>
      <c r="BA12" s="1050"/>
      <c r="BB12" s="1050"/>
      <c r="BC12" s="302" t="s">
        <v>142</v>
      </c>
      <c r="BJ12" s="180"/>
      <c r="BK12" s="180"/>
      <c r="BL12" s="180"/>
      <c r="BO12" s="193" t="s">
        <v>75</v>
      </c>
      <c r="BP12" s="166">
        <v>4000</v>
      </c>
      <c r="BQ12" s="166">
        <v>3000</v>
      </c>
      <c r="BR12" s="166">
        <v>5000</v>
      </c>
      <c r="BS12" s="166">
        <v>5500</v>
      </c>
    </row>
    <row r="13" spans="1:71" s="24" customFormat="1" ht="35.15" customHeight="1">
      <c r="A13" s="1060"/>
      <c r="B13" s="1061"/>
      <c r="C13" s="1030"/>
      <c r="D13" s="1031"/>
      <c r="E13" s="1031"/>
      <c r="F13" s="1067" t="s">
        <v>102</v>
      </c>
      <c r="G13" s="1068"/>
      <c r="H13" s="1069"/>
      <c r="I13" s="1070"/>
      <c r="J13" s="1071"/>
      <c r="K13" s="1071"/>
      <c r="L13" s="1072"/>
      <c r="M13" s="1070"/>
      <c r="N13" s="1071"/>
      <c r="O13" s="1071"/>
      <c r="P13" s="1071"/>
      <c r="Q13" s="1071"/>
      <c r="R13" s="1072"/>
      <c r="S13" s="1073"/>
      <c r="T13" s="1074"/>
      <c r="U13" s="1074"/>
      <c r="V13" s="1074"/>
      <c r="W13" s="1074"/>
      <c r="X13" s="1074"/>
      <c r="Y13" s="1074"/>
      <c r="Z13" s="1075"/>
      <c r="AA13" s="1073"/>
      <c r="AB13" s="1074"/>
      <c r="AC13" s="1074"/>
      <c r="AD13" s="1074"/>
      <c r="AE13" s="1074"/>
      <c r="AF13" s="1074"/>
      <c r="AG13" s="1074"/>
      <c r="AH13" s="1074"/>
      <c r="AI13" s="1074"/>
      <c r="AJ13" s="1074"/>
      <c r="AK13" s="1074"/>
      <c r="AL13" s="1075"/>
      <c r="AM13" s="1117" t="str">
        <f t="shared" si="0"/>
        <v/>
      </c>
      <c r="AN13" s="1118"/>
      <c r="AO13" s="1046"/>
      <c r="AP13" s="1047"/>
      <c r="AQ13" s="1048"/>
      <c r="AR13" s="1051"/>
      <c r="AS13" s="1052"/>
      <c r="AT13" s="1053" t="str">
        <f t="shared" si="1"/>
        <v/>
      </c>
      <c r="AU13" s="1054"/>
      <c r="AV13" s="1055"/>
      <c r="AW13" s="1041"/>
      <c r="AX13" s="1042"/>
      <c r="AY13" s="1043"/>
      <c r="AZ13" s="1056"/>
      <c r="BA13" s="1057"/>
      <c r="BB13" s="1057"/>
      <c r="BC13" s="301" t="s">
        <v>142</v>
      </c>
      <c r="BJ13" s="180"/>
      <c r="BK13" s="180"/>
      <c r="BL13" s="180"/>
      <c r="BO13" s="193" t="s">
        <v>76</v>
      </c>
      <c r="BP13" s="166">
        <v>3000</v>
      </c>
      <c r="BQ13" s="166">
        <v>2000</v>
      </c>
      <c r="BR13" s="166"/>
      <c r="BS13" s="166"/>
    </row>
    <row r="14" spans="1:71" s="24" customFormat="1" ht="35.15" customHeight="1">
      <c r="A14" s="1060"/>
      <c r="B14" s="1061"/>
      <c r="C14" s="1028"/>
      <c r="D14" s="1029"/>
      <c r="E14" s="1029"/>
      <c r="F14" s="1032" t="s">
        <v>100</v>
      </c>
      <c r="G14" s="1033"/>
      <c r="H14" s="1034"/>
      <c r="I14" s="1035"/>
      <c r="J14" s="1036"/>
      <c r="K14" s="1036"/>
      <c r="L14" s="1037"/>
      <c r="M14" s="1035"/>
      <c r="N14" s="1036"/>
      <c r="O14" s="1036"/>
      <c r="P14" s="1036"/>
      <c r="Q14" s="1036"/>
      <c r="R14" s="1037"/>
      <c r="S14" s="1038"/>
      <c r="T14" s="1039"/>
      <c r="U14" s="1039"/>
      <c r="V14" s="1039"/>
      <c r="W14" s="1039"/>
      <c r="X14" s="1039"/>
      <c r="Y14" s="1039"/>
      <c r="Z14" s="1040"/>
      <c r="AA14" s="1038"/>
      <c r="AB14" s="1039"/>
      <c r="AC14" s="1039"/>
      <c r="AD14" s="1039"/>
      <c r="AE14" s="1039"/>
      <c r="AF14" s="1039"/>
      <c r="AG14" s="1039"/>
      <c r="AH14" s="1039"/>
      <c r="AI14" s="1039"/>
      <c r="AJ14" s="1039"/>
      <c r="AK14" s="1039"/>
      <c r="AL14" s="1040"/>
      <c r="AM14" s="1012" t="str">
        <f t="shared" si="0"/>
        <v/>
      </c>
      <c r="AN14" s="1013"/>
      <c r="AO14" s="1009"/>
      <c r="AP14" s="1010"/>
      <c r="AQ14" s="1011"/>
      <c r="AR14" s="1014"/>
      <c r="AS14" s="1015"/>
      <c r="AT14" s="1016" t="str">
        <f t="shared" si="1"/>
        <v/>
      </c>
      <c r="AU14" s="1017"/>
      <c r="AV14" s="1018"/>
      <c r="AW14" s="1019" t="str">
        <f>IF(AT14="","",SUM(AT14:AV15))</f>
        <v/>
      </c>
      <c r="AX14" s="1020"/>
      <c r="AY14" s="1021"/>
      <c r="AZ14" s="1049"/>
      <c r="BA14" s="1050"/>
      <c r="BB14" s="1050"/>
      <c r="BC14" s="303" t="s">
        <v>142</v>
      </c>
      <c r="BJ14" s="180"/>
      <c r="BK14" s="180"/>
      <c r="BL14" s="180"/>
    </row>
    <row r="15" spans="1:71" s="24" customFormat="1" ht="35.15" customHeight="1">
      <c r="A15" s="1062"/>
      <c r="B15" s="1063"/>
      <c r="C15" s="1030"/>
      <c r="D15" s="1031"/>
      <c r="E15" s="1031"/>
      <c r="F15" s="1067" t="s">
        <v>102</v>
      </c>
      <c r="G15" s="1068"/>
      <c r="H15" s="1069"/>
      <c r="I15" s="1070"/>
      <c r="J15" s="1071"/>
      <c r="K15" s="1071"/>
      <c r="L15" s="1072"/>
      <c r="M15" s="1070"/>
      <c r="N15" s="1071"/>
      <c r="O15" s="1071"/>
      <c r="P15" s="1071"/>
      <c r="Q15" s="1071"/>
      <c r="R15" s="1072"/>
      <c r="S15" s="1073"/>
      <c r="T15" s="1074"/>
      <c r="U15" s="1074"/>
      <c r="V15" s="1074"/>
      <c r="W15" s="1074"/>
      <c r="X15" s="1074"/>
      <c r="Y15" s="1074"/>
      <c r="Z15" s="1075"/>
      <c r="AA15" s="1073"/>
      <c r="AB15" s="1074"/>
      <c r="AC15" s="1074"/>
      <c r="AD15" s="1074"/>
      <c r="AE15" s="1074"/>
      <c r="AF15" s="1074"/>
      <c r="AG15" s="1074"/>
      <c r="AH15" s="1074"/>
      <c r="AI15" s="1074"/>
      <c r="AJ15" s="1074"/>
      <c r="AK15" s="1074"/>
      <c r="AL15" s="1075"/>
      <c r="AM15" s="1117" t="str">
        <f t="shared" si="0"/>
        <v/>
      </c>
      <c r="AN15" s="1118"/>
      <c r="AO15" s="1046"/>
      <c r="AP15" s="1047"/>
      <c r="AQ15" s="1048"/>
      <c r="AR15" s="1051"/>
      <c r="AS15" s="1052"/>
      <c r="AT15" s="1053" t="str">
        <f t="shared" si="1"/>
        <v/>
      </c>
      <c r="AU15" s="1054"/>
      <c r="AV15" s="1055"/>
      <c r="AW15" s="1041"/>
      <c r="AX15" s="1042"/>
      <c r="AY15" s="1043"/>
      <c r="AZ15" s="1056"/>
      <c r="BA15" s="1057"/>
      <c r="BB15" s="1057"/>
      <c r="BC15" s="304" t="s">
        <v>142</v>
      </c>
      <c r="BJ15" s="180"/>
      <c r="BK15" s="180"/>
      <c r="BL15" s="180"/>
    </row>
    <row r="16" spans="1:71" s="24" customFormat="1" ht="35.15" customHeight="1">
      <c r="A16" s="1003" t="s">
        <v>93</v>
      </c>
      <c r="B16" s="1004"/>
      <c r="C16" s="1028"/>
      <c r="D16" s="1029"/>
      <c r="E16" s="1029"/>
      <c r="F16" s="1032" t="s">
        <v>100</v>
      </c>
      <c r="G16" s="1033"/>
      <c r="H16" s="1034"/>
      <c r="I16" s="1035"/>
      <c r="J16" s="1036"/>
      <c r="K16" s="1036"/>
      <c r="L16" s="1037"/>
      <c r="M16" s="1035"/>
      <c r="N16" s="1036"/>
      <c r="O16" s="1036"/>
      <c r="P16" s="1036"/>
      <c r="Q16" s="1036"/>
      <c r="R16" s="1037"/>
      <c r="S16" s="1038"/>
      <c r="T16" s="1039"/>
      <c r="U16" s="1039"/>
      <c r="V16" s="1039"/>
      <c r="W16" s="1039"/>
      <c r="X16" s="1039"/>
      <c r="Y16" s="1039"/>
      <c r="Z16" s="1040"/>
      <c r="AA16" s="1038"/>
      <c r="AB16" s="1039"/>
      <c r="AC16" s="1039"/>
      <c r="AD16" s="1039"/>
      <c r="AE16" s="1039"/>
      <c r="AF16" s="1039"/>
      <c r="AG16" s="1039"/>
      <c r="AH16" s="1039"/>
      <c r="AI16" s="1039"/>
      <c r="AJ16" s="1039"/>
      <c r="AK16" s="1039"/>
      <c r="AL16" s="1040"/>
      <c r="AM16" s="1012" t="str">
        <f>IF(M16="","",IF(AND(LEFT(M16,1)&amp;RIGHT(M16,1)&lt;&gt;"D1",LEFT(M16,1)&amp;RIGHT(M16,1)&lt;&gt;"D2",LEFT(M16,1)&amp;RIGHT(M16,1)&lt;&gt;"D3"),"err",LEFT(M16,1)&amp;RIGHT(M16,1)))</f>
        <v/>
      </c>
      <c r="AN16" s="1013"/>
      <c r="AO16" s="1009"/>
      <c r="AP16" s="1010"/>
      <c r="AQ16" s="1011"/>
      <c r="AR16" s="1014"/>
      <c r="AS16" s="1015"/>
      <c r="AT16" s="1016" t="str">
        <f t="shared" si="1"/>
        <v/>
      </c>
      <c r="AU16" s="1017"/>
      <c r="AV16" s="1018"/>
      <c r="AW16" s="1019" t="str">
        <f>IF(AT16="","",SUM(AT16:AV17))</f>
        <v/>
      </c>
      <c r="AX16" s="1020"/>
      <c r="AY16" s="1021"/>
      <c r="AZ16" s="1049"/>
      <c r="BA16" s="1050"/>
      <c r="BB16" s="1050"/>
      <c r="BC16" s="302" t="s">
        <v>142</v>
      </c>
      <c r="BJ16" s="180"/>
      <c r="BK16" s="180"/>
      <c r="BL16" s="180"/>
    </row>
    <row r="17" spans="1:64" s="24" customFormat="1" ht="34.5" customHeight="1">
      <c r="A17" s="1005"/>
      <c r="B17" s="1006"/>
      <c r="C17" s="1030"/>
      <c r="D17" s="1031"/>
      <c r="E17" s="1031"/>
      <c r="F17" s="1067" t="s">
        <v>102</v>
      </c>
      <c r="G17" s="1068"/>
      <c r="H17" s="1069"/>
      <c r="I17" s="1070"/>
      <c r="J17" s="1071"/>
      <c r="K17" s="1071"/>
      <c r="L17" s="1072"/>
      <c r="M17" s="1070"/>
      <c r="N17" s="1071"/>
      <c r="O17" s="1071"/>
      <c r="P17" s="1071"/>
      <c r="Q17" s="1071"/>
      <c r="R17" s="1072"/>
      <c r="S17" s="1073"/>
      <c r="T17" s="1074"/>
      <c r="U17" s="1074"/>
      <c r="V17" s="1074"/>
      <c r="W17" s="1074"/>
      <c r="X17" s="1074"/>
      <c r="Y17" s="1074"/>
      <c r="Z17" s="1075"/>
      <c r="AA17" s="1073"/>
      <c r="AB17" s="1074"/>
      <c r="AC17" s="1074"/>
      <c r="AD17" s="1074"/>
      <c r="AE17" s="1074"/>
      <c r="AF17" s="1074"/>
      <c r="AG17" s="1074"/>
      <c r="AH17" s="1074"/>
      <c r="AI17" s="1074"/>
      <c r="AJ17" s="1074"/>
      <c r="AK17" s="1074"/>
      <c r="AL17" s="1075"/>
      <c r="AM17" s="1117" t="str">
        <f t="shared" ref="AM17:AM27" si="2">IF(M17="","",IF(AND(LEFT(M17,1)&amp;RIGHT(M17,1)&lt;&gt;"D1",LEFT(M17,1)&amp;RIGHT(M17,1)&lt;&gt;"D2",LEFT(M17,1)&amp;RIGHT(M17,1)&lt;&gt;"D3"),"err",LEFT(M17,1)&amp;RIGHT(M17,1)))</f>
        <v/>
      </c>
      <c r="AN17" s="1118"/>
      <c r="AO17" s="1046"/>
      <c r="AP17" s="1047"/>
      <c r="AQ17" s="1048"/>
      <c r="AR17" s="1051"/>
      <c r="AS17" s="1052"/>
      <c r="AT17" s="1053" t="str">
        <f t="shared" si="1"/>
        <v/>
      </c>
      <c r="AU17" s="1054"/>
      <c r="AV17" s="1055"/>
      <c r="AW17" s="1041"/>
      <c r="AX17" s="1042"/>
      <c r="AY17" s="1043"/>
      <c r="AZ17" s="1056"/>
      <c r="BA17" s="1057"/>
      <c r="BB17" s="1057"/>
      <c r="BC17" s="301" t="s">
        <v>142</v>
      </c>
      <c r="BJ17" s="180"/>
      <c r="BK17" s="180"/>
      <c r="BL17" s="180"/>
    </row>
    <row r="18" spans="1:64" s="24" customFormat="1" ht="35.15" customHeight="1">
      <c r="A18" s="1005"/>
      <c r="B18" s="1006"/>
      <c r="C18" s="1028"/>
      <c r="D18" s="1029"/>
      <c r="E18" s="1029"/>
      <c r="F18" s="1032" t="s">
        <v>100</v>
      </c>
      <c r="G18" s="1033"/>
      <c r="H18" s="1034"/>
      <c r="I18" s="1035"/>
      <c r="J18" s="1036"/>
      <c r="K18" s="1036"/>
      <c r="L18" s="1037"/>
      <c r="M18" s="1035"/>
      <c r="N18" s="1036"/>
      <c r="O18" s="1036"/>
      <c r="P18" s="1036"/>
      <c r="Q18" s="1036"/>
      <c r="R18" s="1037"/>
      <c r="S18" s="1038"/>
      <c r="T18" s="1039"/>
      <c r="U18" s="1039"/>
      <c r="V18" s="1039"/>
      <c r="W18" s="1039"/>
      <c r="X18" s="1039"/>
      <c r="Y18" s="1039"/>
      <c r="Z18" s="1040"/>
      <c r="AA18" s="1038"/>
      <c r="AB18" s="1039"/>
      <c r="AC18" s="1039"/>
      <c r="AD18" s="1039"/>
      <c r="AE18" s="1039"/>
      <c r="AF18" s="1039"/>
      <c r="AG18" s="1039"/>
      <c r="AH18" s="1039"/>
      <c r="AI18" s="1039"/>
      <c r="AJ18" s="1039"/>
      <c r="AK18" s="1039"/>
      <c r="AL18" s="1040"/>
      <c r="AM18" s="1012" t="str">
        <f t="shared" si="2"/>
        <v/>
      </c>
      <c r="AN18" s="1013"/>
      <c r="AO18" s="1009"/>
      <c r="AP18" s="1010"/>
      <c r="AQ18" s="1011"/>
      <c r="AR18" s="1014"/>
      <c r="AS18" s="1015"/>
      <c r="AT18" s="1016" t="str">
        <f t="shared" si="1"/>
        <v/>
      </c>
      <c r="AU18" s="1017"/>
      <c r="AV18" s="1018"/>
      <c r="AW18" s="1019" t="str">
        <f>IF(AT18="","",SUM(AT18:AV19))</f>
        <v/>
      </c>
      <c r="AX18" s="1020"/>
      <c r="AY18" s="1021"/>
      <c r="AZ18" s="1049"/>
      <c r="BA18" s="1050"/>
      <c r="BB18" s="1050"/>
      <c r="BC18" s="302" t="s">
        <v>142</v>
      </c>
      <c r="BJ18" s="180"/>
      <c r="BK18" s="180"/>
      <c r="BL18" s="180"/>
    </row>
    <row r="19" spans="1:64" s="24" customFormat="1" ht="35.15" customHeight="1">
      <c r="A19" s="1005"/>
      <c r="B19" s="1006"/>
      <c r="C19" s="1030"/>
      <c r="D19" s="1031"/>
      <c r="E19" s="1031"/>
      <c r="F19" s="1067" t="s">
        <v>102</v>
      </c>
      <c r="G19" s="1068"/>
      <c r="H19" s="1069"/>
      <c r="I19" s="1070"/>
      <c r="J19" s="1071"/>
      <c r="K19" s="1071"/>
      <c r="L19" s="1072"/>
      <c r="M19" s="1070"/>
      <c r="N19" s="1071"/>
      <c r="O19" s="1071"/>
      <c r="P19" s="1071"/>
      <c r="Q19" s="1071"/>
      <c r="R19" s="1072"/>
      <c r="S19" s="1073"/>
      <c r="T19" s="1074"/>
      <c r="U19" s="1074"/>
      <c r="V19" s="1074"/>
      <c r="W19" s="1074"/>
      <c r="X19" s="1074"/>
      <c r="Y19" s="1074"/>
      <c r="Z19" s="1075"/>
      <c r="AA19" s="1073"/>
      <c r="AB19" s="1074"/>
      <c r="AC19" s="1074"/>
      <c r="AD19" s="1074"/>
      <c r="AE19" s="1074"/>
      <c r="AF19" s="1074"/>
      <c r="AG19" s="1074"/>
      <c r="AH19" s="1074"/>
      <c r="AI19" s="1074"/>
      <c r="AJ19" s="1074"/>
      <c r="AK19" s="1074"/>
      <c r="AL19" s="1075"/>
      <c r="AM19" s="1117" t="str">
        <f t="shared" si="2"/>
        <v/>
      </c>
      <c r="AN19" s="1118"/>
      <c r="AO19" s="1046"/>
      <c r="AP19" s="1047"/>
      <c r="AQ19" s="1048"/>
      <c r="AR19" s="1051"/>
      <c r="AS19" s="1052"/>
      <c r="AT19" s="1053" t="str">
        <f t="shared" si="1"/>
        <v/>
      </c>
      <c r="AU19" s="1054"/>
      <c r="AV19" s="1055"/>
      <c r="AW19" s="1041"/>
      <c r="AX19" s="1042"/>
      <c r="AY19" s="1043"/>
      <c r="AZ19" s="1056"/>
      <c r="BA19" s="1057"/>
      <c r="BB19" s="1057"/>
      <c r="BC19" s="301" t="s">
        <v>142</v>
      </c>
      <c r="BJ19" s="180"/>
      <c r="BK19" s="180"/>
      <c r="BL19" s="180"/>
    </row>
    <row r="20" spans="1:64" s="24" customFormat="1" ht="35.15" customHeight="1">
      <c r="A20" s="1005"/>
      <c r="B20" s="1006"/>
      <c r="C20" s="1028"/>
      <c r="D20" s="1029"/>
      <c r="E20" s="1029"/>
      <c r="F20" s="1032" t="s">
        <v>100</v>
      </c>
      <c r="G20" s="1033"/>
      <c r="H20" s="1034"/>
      <c r="I20" s="1035"/>
      <c r="J20" s="1036"/>
      <c r="K20" s="1036"/>
      <c r="L20" s="1037"/>
      <c r="M20" s="1035"/>
      <c r="N20" s="1036"/>
      <c r="O20" s="1036"/>
      <c r="P20" s="1036"/>
      <c r="Q20" s="1036"/>
      <c r="R20" s="1037"/>
      <c r="S20" s="1038"/>
      <c r="T20" s="1039"/>
      <c r="U20" s="1039"/>
      <c r="V20" s="1039"/>
      <c r="W20" s="1039"/>
      <c r="X20" s="1039"/>
      <c r="Y20" s="1039"/>
      <c r="Z20" s="1040"/>
      <c r="AA20" s="1038"/>
      <c r="AB20" s="1039"/>
      <c r="AC20" s="1039"/>
      <c r="AD20" s="1039"/>
      <c r="AE20" s="1039"/>
      <c r="AF20" s="1039"/>
      <c r="AG20" s="1039"/>
      <c r="AH20" s="1039"/>
      <c r="AI20" s="1039"/>
      <c r="AJ20" s="1039"/>
      <c r="AK20" s="1039"/>
      <c r="AL20" s="1040"/>
      <c r="AM20" s="1012" t="str">
        <f t="shared" si="2"/>
        <v/>
      </c>
      <c r="AN20" s="1013"/>
      <c r="AO20" s="1009"/>
      <c r="AP20" s="1010"/>
      <c r="AQ20" s="1011"/>
      <c r="AR20" s="1014"/>
      <c r="AS20" s="1015"/>
      <c r="AT20" s="1016" t="str">
        <f t="shared" si="1"/>
        <v/>
      </c>
      <c r="AU20" s="1017"/>
      <c r="AV20" s="1018"/>
      <c r="AW20" s="1019" t="str">
        <f>IF(AT20="","",SUM(AT20:AV21))</f>
        <v/>
      </c>
      <c r="AX20" s="1020"/>
      <c r="AY20" s="1021"/>
      <c r="AZ20" s="1049"/>
      <c r="BA20" s="1050"/>
      <c r="BB20" s="1050"/>
      <c r="BC20" s="303" t="s">
        <v>142</v>
      </c>
      <c r="BJ20" s="180"/>
      <c r="BK20" s="180"/>
      <c r="BL20" s="180"/>
    </row>
    <row r="21" spans="1:64" s="24" customFormat="1" ht="35.15" customHeight="1">
      <c r="A21" s="1044"/>
      <c r="B21" s="1045"/>
      <c r="C21" s="1030"/>
      <c r="D21" s="1031"/>
      <c r="E21" s="1031"/>
      <c r="F21" s="1067" t="s">
        <v>102</v>
      </c>
      <c r="G21" s="1068"/>
      <c r="H21" s="1069"/>
      <c r="I21" s="1070"/>
      <c r="J21" s="1071"/>
      <c r="K21" s="1071"/>
      <c r="L21" s="1072"/>
      <c r="M21" s="1070"/>
      <c r="N21" s="1071"/>
      <c r="O21" s="1071"/>
      <c r="P21" s="1071"/>
      <c r="Q21" s="1071"/>
      <c r="R21" s="1072"/>
      <c r="S21" s="1073"/>
      <c r="T21" s="1074"/>
      <c r="U21" s="1074"/>
      <c r="V21" s="1074"/>
      <c r="W21" s="1074"/>
      <c r="X21" s="1074"/>
      <c r="Y21" s="1074"/>
      <c r="Z21" s="1075"/>
      <c r="AA21" s="1073"/>
      <c r="AB21" s="1074"/>
      <c r="AC21" s="1074"/>
      <c r="AD21" s="1074"/>
      <c r="AE21" s="1074"/>
      <c r="AF21" s="1074"/>
      <c r="AG21" s="1074"/>
      <c r="AH21" s="1074"/>
      <c r="AI21" s="1074"/>
      <c r="AJ21" s="1074"/>
      <c r="AK21" s="1074"/>
      <c r="AL21" s="1075"/>
      <c r="AM21" s="1117" t="str">
        <f t="shared" si="2"/>
        <v/>
      </c>
      <c r="AN21" s="1118"/>
      <c r="AO21" s="1046"/>
      <c r="AP21" s="1047"/>
      <c r="AQ21" s="1048"/>
      <c r="AR21" s="1051"/>
      <c r="AS21" s="1052"/>
      <c r="AT21" s="1053" t="str">
        <f t="shared" si="1"/>
        <v/>
      </c>
      <c r="AU21" s="1054"/>
      <c r="AV21" s="1055"/>
      <c r="AW21" s="1041"/>
      <c r="AX21" s="1042"/>
      <c r="AY21" s="1043"/>
      <c r="AZ21" s="1056"/>
      <c r="BA21" s="1057"/>
      <c r="BB21" s="1057"/>
      <c r="BC21" s="301" t="s">
        <v>142</v>
      </c>
      <c r="BJ21" s="180"/>
      <c r="BK21" s="180"/>
      <c r="BL21" s="180"/>
    </row>
    <row r="22" spans="1:64" s="24" customFormat="1" ht="35.15" customHeight="1">
      <c r="A22" s="1003" t="s">
        <v>94</v>
      </c>
      <c r="B22" s="1004"/>
      <c r="C22" s="1028"/>
      <c r="D22" s="1029"/>
      <c r="E22" s="1029"/>
      <c r="F22" s="1032" t="s">
        <v>100</v>
      </c>
      <c r="G22" s="1033"/>
      <c r="H22" s="1034"/>
      <c r="I22" s="1035"/>
      <c r="J22" s="1036"/>
      <c r="K22" s="1036"/>
      <c r="L22" s="1037"/>
      <c r="M22" s="1035"/>
      <c r="N22" s="1036"/>
      <c r="O22" s="1036"/>
      <c r="P22" s="1036"/>
      <c r="Q22" s="1036"/>
      <c r="R22" s="1037"/>
      <c r="S22" s="1038"/>
      <c r="T22" s="1039"/>
      <c r="U22" s="1039"/>
      <c r="V22" s="1039"/>
      <c r="W22" s="1039"/>
      <c r="X22" s="1039"/>
      <c r="Y22" s="1039"/>
      <c r="Z22" s="1040"/>
      <c r="AA22" s="1038"/>
      <c r="AB22" s="1039"/>
      <c r="AC22" s="1039"/>
      <c r="AD22" s="1039"/>
      <c r="AE22" s="1039"/>
      <c r="AF22" s="1039"/>
      <c r="AG22" s="1039"/>
      <c r="AH22" s="1039"/>
      <c r="AI22" s="1039"/>
      <c r="AJ22" s="1039"/>
      <c r="AK22" s="1039"/>
      <c r="AL22" s="1040"/>
      <c r="AM22" s="1012" t="str">
        <f t="shared" si="2"/>
        <v/>
      </c>
      <c r="AN22" s="1013"/>
      <c r="AO22" s="1009"/>
      <c r="AP22" s="1010"/>
      <c r="AQ22" s="1011"/>
      <c r="AR22" s="1014"/>
      <c r="AS22" s="1015"/>
      <c r="AT22" s="1016" t="str">
        <f t="shared" si="1"/>
        <v/>
      </c>
      <c r="AU22" s="1017"/>
      <c r="AV22" s="1018"/>
      <c r="AW22" s="1019" t="str">
        <f>IF(AT22="","",SUM(AT22:AV23))</f>
        <v/>
      </c>
      <c r="AX22" s="1020"/>
      <c r="AY22" s="1021"/>
      <c r="AZ22" s="1049"/>
      <c r="BA22" s="1050"/>
      <c r="BB22" s="1050"/>
      <c r="BC22" s="303" t="s">
        <v>143</v>
      </c>
      <c r="BJ22" s="180"/>
      <c r="BK22" s="180"/>
      <c r="BL22" s="180"/>
    </row>
    <row r="23" spans="1:64" s="24" customFormat="1" ht="35.15" customHeight="1">
      <c r="A23" s="1005"/>
      <c r="B23" s="1006"/>
      <c r="C23" s="1030"/>
      <c r="D23" s="1031"/>
      <c r="E23" s="1031"/>
      <c r="F23" s="1067" t="s">
        <v>102</v>
      </c>
      <c r="G23" s="1068"/>
      <c r="H23" s="1069"/>
      <c r="I23" s="1070"/>
      <c r="J23" s="1071"/>
      <c r="K23" s="1071"/>
      <c r="L23" s="1072"/>
      <c r="M23" s="1070"/>
      <c r="N23" s="1071"/>
      <c r="O23" s="1071"/>
      <c r="P23" s="1071"/>
      <c r="Q23" s="1071"/>
      <c r="R23" s="1072"/>
      <c r="S23" s="1073"/>
      <c r="T23" s="1074"/>
      <c r="U23" s="1074"/>
      <c r="V23" s="1074"/>
      <c r="W23" s="1074"/>
      <c r="X23" s="1074"/>
      <c r="Y23" s="1074"/>
      <c r="Z23" s="1075"/>
      <c r="AA23" s="1073"/>
      <c r="AB23" s="1074"/>
      <c r="AC23" s="1074"/>
      <c r="AD23" s="1074"/>
      <c r="AE23" s="1074"/>
      <c r="AF23" s="1074"/>
      <c r="AG23" s="1074"/>
      <c r="AH23" s="1074"/>
      <c r="AI23" s="1074"/>
      <c r="AJ23" s="1074"/>
      <c r="AK23" s="1074"/>
      <c r="AL23" s="1075"/>
      <c r="AM23" s="1117" t="str">
        <f t="shared" si="2"/>
        <v/>
      </c>
      <c r="AN23" s="1118"/>
      <c r="AO23" s="1046"/>
      <c r="AP23" s="1047"/>
      <c r="AQ23" s="1048"/>
      <c r="AR23" s="1051"/>
      <c r="AS23" s="1052"/>
      <c r="AT23" s="1053" t="str">
        <f t="shared" si="1"/>
        <v/>
      </c>
      <c r="AU23" s="1054"/>
      <c r="AV23" s="1055"/>
      <c r="AW23" s="1041"/>
      <c r="AX23" s="1042"/>
      <c r="AY23" s="1043"/>
      <c r="AZ23" s="1056"/>
      <c r="BA23" s="1057"/>
      <c r="BB23" s="1057"/>
      <c r="BC23" s="301" t="s">
        <v>143</v>
      </c>
      <c r="BJ23" s="180"/>
      <c r="BK23" s="180"/>
      <c r="BL23" s="180"/>
    </row>
    <row r="24" spans="1:64" s="24" customFormat="1" ht="34.5" customHeight="1">
      <c r="A24" s="1005"/>
      <c r="B24" s="1006"/>
      <c r="C24" s="1028"/>
      <c r="D24" s="1029"/>
      <c r="E24" s="1029"/>
      <c r="F24" s="1032" t="s">
        <v>100</v>
      </c>
      <c r="G24" s="1033"/>
      <c r="H24" s="1034"/>
      <c r="I24" s="1035"/>
      <c r="J24" s="1036"/>
      <c r="K24" s="1036"/>
      <c r="L24" s="1037"/>
      <c r="M24" s="1035"/>
      <c r="N24" s="1036"/>
      <c r="O24" s="1036"/>
      <c r="P24" s="1036"/>
      <c r="Q24" s="1036"/>
      <c r="R24" s="1037"/>
      <c r="S24" s="1038"/>
      <c r="T24" s="1039"/>
      <c r="U24" s="1039"/>
      <c r="V24" s="1039"/>
      <c r="W24" s="1039"/>
      <c r="X24" s="1039"/>
      <c r="Y24" s="1039"/>
      <c r="Z24" s="1040"/>
      <c r="AA24" s="1038"/>
      <c r="AB24" s="1039"/>
      <c r="AC24" s="1039"/>
      <c r="AD24" s="1039"/>
      <c r="AE24" s="1039"/>
      <c r="AF24" s="1039"/>
      <c r="AG24" s="1039"/>
      <c r="AH24" s="1039"/>
      <c r="AI24" s="1039"/>
      <c r="AJ24" s="1039"/>
      <c r="AK24" s="1039"/>
      <c r="AL24" s="1040"/>
      <c r="AM24" s="1012" t="str">
        <f t="shared" si="2"/>
        <v/>
      </c>
      <c r="AN24" s="1013"/>
      <c r="AO24" s="1009"/>
      <c r="AP24" s="1010"/>
      <c r="AQ24" s="1011"/>
      <c r="AR24" s="1014"/>
      <c r="AS24" s="1015"/>
      <c r="AT24" s="1016" t="str">
        <f t="shared" si="1"/>
        <v/>
      </c>
      <c r="AU24" s="1017"/>
      <c r="AV24" s="1018"/>
      <c r="AW24" s="1019" t="str">
        <f>IF(AT24="","",SUM(AT24:AV25))</f>
        <v/>
      </c>
      <c r="AX24" s="1020"/>
      <c r="AY24" s="1021"/>
      <c r="AZ24" s="1049"/>
      <c r="BA24" s="1050"/>
      <c r="BB24" s="1050"/>
      <c r="BC24" s="302" t="s">
        <v>143</v>
      </c>
      <c r="BJ24" s="180"/>
      <c r="BK24" s="180"/>
      <c r="BL24" s="180"/>
    </row>
    <row r="25" spans="1:64" s="24" customFormat="1" ht="35.15" customHeight="1">
      <c r="A25" s="1005"/>
      <c r="B25" s="1006"/>
      <c r="C25" s="1030"/>
      <c r="D25" s="1031"/>
      <c r="E25" s="1031"/>
      <c r="F25" s="1067" t="s">
        <v>102</v>
      </c>
      <c r="G25" s="1068"/>
      <c r="H25" s="1069"/>
      <c r="I25" s="1070"/>
      <c r="J25" s="1071"/>
      <c r="K25" s="1071"/>
      <c r="L25" s="1072"/>
      <c r="M25" s="1070"/>
      <c r="N25" s="1071"/>
      <c r="O25" s="1071"/>
      <c r="P25" s="1071"/>
      <c r="Q25" s="1071"/>
      <c r="R25" s="1072"/>
      <c r="S25" s="1073"/>
      <c r="T25" s="1074"/>
      <c r="U25" s="1074"/>
      <c r="V25" s="1074"/>
      <c r="W25" s="1074"/>
      <c r="X25" s="1074"/>
      <c r="Y25" s="1074"/>
      <c r="Z25" s="1075"/>
      <c r="AA25" s="1073"/>
      <c r="AB25" s="1074"/>
      <c r="AC25" s="1074"/>
      <c r="AD25" s="1074"/>
      <c r="AE25" s="1074"/>
      <c r="AF25" s="1074"/>
      <c r="AG25" s="1074"/>
      <c r="AH25" s="1074"/>
      <c r="AI25" s="1074"/>
      <c r="AJ25" s="1074"/>
      <c r="AK25" s="1074"/>
      <c r="AL25" s="1075"/>
      <c r="AM25" s="1117" t="str">
        <f t="shared" si="2"/>
        <v/>
      </c>
      <c r="AN25" s="1118"/>
      <c r="AO25" s="1046"/>
      <c r="AP25" s="1047"/>
      <c r="AQ25" s="1048"/>
      <c r="AR25" s="1051"/>
      <c r="AS25" s="1052"/>
      <c r="AT25" s="1053" t="str">
        <f t="shared" si="1"/>
        <v/>
      </c>
      <c r="AU25" s="1054"/>
      <c r="AV25" s="1055"/>
      <c r="AW25" s="1041"/>
      <c r="AX25" s="1042"/>
      <c r="AY25" s="1043"/>
      <c r="AZ25" s="1056"/>
      <c r="BA25" s="1057"/>
      <c r="BB25" s="1057"/>
      <c r="BC25" s="301" t="s">
        <v>143</v>
      </c>
      <c r="BJ25" s="180"/>
      <c r="BK25" s="180"/>
      <c r="BL25" s="180"/>
    </row>
    <row r="26" spans="1:64" s="24" customFormat="1" ht="35.15" customHeight="1">
      <c r="A26" s="1005"/>
      <c r="B26" s="1006"/>
      <c r="C26" s="1028"/>
      <c r="D26" s="1029"/>
      <c r="E26" s="1029"/>
      <c r="F26" s="1032" t="s">
        <v>100</v>
      </c>
      <c r="G26" s="1033"/>
      <c r="H26" s="1034"/>
      <c r="I26" s="1035"/>
      <c r="J26" s="1036"/>
      <c r="K26" s="1036"/>
      <c r="L26" s="1037"/>
      <c r="M26" s="1035"/>
      <c r="N26" s="1036"/>
      <c r="O26" s="1036"/>
      <c r="P26" s="1036"/>
      <c r="Q26" s="1036"/>
      <c r="R26" s="1037"/>
      <c r="S26" s="1038"/>
      <c r="T26" s="1039"/>
      <c r="U26" s="1039"/>
      <c r="V26" s="1039"/>
      <c r="W26" s="1039"/>
      <c r="X26" s="1039"/>
      <c r="Y26" s="1039"/>
      <c r="Z26" s="1040"/>
      <c r="AA26" s="1038"/>
      <c r="AB26" s="1039"/>
      <c r="AC26" s="1039"/>
      <c r="AD26" s="1039"/>
      <c r="AE26" s="1039"/>
      <c r="AF26" s="1039"/>
      <c r="AG26" s="1039"/>
      <c r="AH26" s="1039"/>
      <c r="AI26" s="1039"/>
      <c r="AJ26" s="1039"/>
      <c r="AK26" s="1039"/>
      <c r="AL26" s="1040"/>
      <c r="AM26" s="1012" t="str">
        <f t="shared" si="2"/>
        <v/>
      </c>
      <c r="AN26" s="1013"/>
      <c r="AO26" s="1009"/>
      <c r="AP26" s="1010"/>
      <c r="AQ26" s="1011"/>
      <c r="AR26" s="1014"/>
      <c r="AS26" s="1015"/>
      <c r="AT26" s="1016" t="str">
        <f t="shared" si="1"/>
        <v/>
      </c>
      <c r="AU26" s="1017"/>
      <c r="AV26" s="1018"/>
      <c r="AW26" s="1019" t="str">
        <f>IF(AT26="","",SUM(AT26:AV27))</f>
        <v/>
      </c>
      <c r="AX26" s="1020"/>
      <c r="AY26" s="1021"/>
      <c r="AZ26" s="1049"/>
      <c r="BA26" s="1050"/>
      <c r="BB26" s="1050"/>
      <c r="BC26" s="303" t="s">
        <v>143</v>
      </c>
      <c r="BJ26" s="180"/>
      <c r="BK26" s="180"/>
      <c r="BL26" s="180"/>
    </row>
    <row r="27" spans="1:64" s="24" customFormat="1" ht="35.15" customHeight="1" thickBot="1">
      <c r="A27" s="1007"/>
      <c r="B27" s="1008"/>
      <c r="C27" s="1119"/>
      <c r="D27" s="1120"/>
      <c r="E27" s="1120"/>
      <c r="F27" s="1121" t="s">
        <v>102</v>
      </c>
      <c r="G27" s="1122"/>
      <c r="H27" s="1123"/>
      <c r="I27" s="1124"/>
      <c r="J27" s="1125"/>
      <c r="K27" s="1125"/>
      <c r="L27" s="1126"/>
      <c r="M27" s="1124"/>
      <c r="N27" s="1125"/>
      <c r="O27" s="1125"/>
      <c r="P27" s="1125"/>
      <c r="Q27" s="1125"/>
      <c r="R27" s="1126"/>
      <c r="S27" s="1127"/>
      <c r="T27" s="1128"/>
      <c r="U27" s="1128"/>
      <c r="V27" s="1128"/>
      <c r="W27" s="1128"/>
      <c r="X27" s="1128"/>
      <c r="Y27" s="1128"/>
      <c r="Z27" s="1129"/>
      <c r="AA27" s="1127"/>
      <c r="AB27" s="1128"/>
      <c r="AC27" s="1128"/>
      <c r="AD27" s="1128"/>
      <c r="AE27" s="1128"/>
      <c r="AF27" s="1128"/>
      <c r="AG27" s="1128"/>
      <c r="AH27" s="1128"/>
      <c r="AI27" s="1128"/>
      <c r="AJ27" s="1128"/>
      <c r="AK27" s="1128"/>
      <c r="AL27" s="1129"/>
      <c r="AM27" s="1130" t="str">
        <f t="shared" si="2"/>
        <v/>
      </c>
      <c r="AN27" s="1131"/>
      <c r="AO27" s="1025"/>
      <c r="AP27" s="1026"/>
      <c r="AQ27" s="1027"/>
      <c r="AR27" s="1132"/>
      <c r="AS27" s="1133"/>
      <c r="AT27" s="1134" t="str">
        <f t="shared" si="1"/>
        <v/>
      </c>
      <c r="AU27" s="1135"/>
      <c r="AV27" s="1136"/>
      <c r="AW27" s="1022"/>
      <c r="AX27" s="1023"/>
      <c r="AY27" s="1024"/>
      <c r="AZ27" s="1137"/>
      <c r="BA27" s="1138"/>
      <c r="BB27" s="1138"/>
      <c r="BC27" s="305" t="s">
        <v>143</v>
      </c>
      <c r="BJ27" s="180"/>
      <c r="BK27" s="180"/>
      <c r="BL27" s="180"/>
    </row>
    <row r="28" spans="1:64" s="25" customFormat="1" ht="16.5" customHeight="1">
      <c r="A28" s="1002"/>
      <c r="B28" s="1002"/>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2"/>
      <c r="AR28" s="1002"/>
      <c r="AS28" s="1002"/>
      <c r="AT28" s="1002"/>
      <c r="AU28" s="1002"/>
      <c r="AV28" s="1002"/>
      <c r="AW28" s="1002"/>
      <c r="AX28" s="1002"/>
      <c r="AY28" s="1002"/>
      <c r="AZ28" s="1002"/>
      <c r="BA28" s="1002"/>
      <c r="BB28" s="1002"/>
      <c r="BC28" s="1002"/>
    </row>
    <row r="29" spans="1:64" s="25" customFormat="1" ht="34.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row>
    <row r="30" spans="1:64" ht="21.75" customHeight="1">
      <c r="B30" s="49" t="s">
        <v>252</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77" t="s">
        <v>28</v>
      </c>
      <c r="B31" s="977"/>
      <c r="C31" s="977"/>
      <c r="D31" s="977"/>
      <c r="E31" s="977"/>
      <c r="F31" s="977"/>
      <c r="G31" s="978" t="s">
        <v>92</v>
      </c>
      <c r="H31" s="978"/>
      <c r="I31" s="978"/>
      <c r="J31" s="978"/>
      <c r="K31" s="978"/>
      <c r="L31" s="978"/>
      <c r="M31" s="978"/>
      <c r="N31" s="973" t="s">
        <v>6</v>
      </c>
      <c r="O31" s="973"/>
      <c r="P31" s="973"/>
      <c r="Q31" s="973"/>
      <c r="R31" s="973"/>
      <c r="S31" s="973"/>
      <c r="T31" s="974"/>
      <c r="U31" s="975"/>
      <c r="V31" s="975"/>
      <c r="W31" s="975"/>
      <c r="X31" s="975"/>
      <c r="Y31" s="975"/>
      <c r="Z31" s="975"/>
      <c r="AA31" s="975"/>
      <c r="AB31" s="975"/>
      <c r="AC31" s="975"/>
      <c r="AD31" s="975"/>
      <c r="AE31" s="975"/>
      <c r="AF31" s="975"/>
      <c r="AG31" s="975"/>
      <c r="AH31" s="975"/>
      <c r="AI31" s="975"/>
      <c r="AJ31" s="975"/>
      <c r="AK31" s="975"/>
      <c r="AL31" s="975"/>
      <c r="AM31" s="975"/>
      <c r="AN31" s="976"/>
      <c r="AO31" s="973" t="s">
        <v>33</v>
      </c>
      <c r="AP31" s="973"/>
      <c r="AQ31" s="973"/>
      <c r="AR31" s="973"/>
      <c r="AS31" s="973"/>
      <c r="AT31" s="973"/>
      <c r="AU31" s="974"/>
      <c r="AV31" s="975"/>
      <c r="AW31" s="975"/>
      <c r="AX31" s="975"/>
      <c r="AY31" s="975"/>
      <c r="AZ31" s="975"/>
      <c r="BA31" s="975"/>
      <c r="BB31" s="975"/>
      <c r="BC31" s="976"/>
    </row>
    <row r="32" spans="1:64" ht="34.5" customHeight="1">
      <c r="A32" s="977" t="s">
        <v>28</v>
      </c>
      <c r="B32" s="977"/>
      <c r="C32" s="977"/>
      <c r="D32" s="977"/>
      <c r="E32" s="977"/>
      <c r="F32" s="977"/>
      <c r="G32" s="978" t="s">
        <v>93</v>
      </c>
      <c r="H32" s="978"/>
      <c r="I32" s="978"/>
      <c r="J32" s="978"/>
      <c r="K32" s="978"/>
      <c r="L32" s="978"/>
      <c r="M32" s="978"/>
      <c r="N32" s="973" t="s">
        <v>6</v>
      </c>
      <c r="O32" s="973"/>
      <c r="P32" s="973"/>
      <c r="Q32" s="973"/>
      <c r="R32" s="973"/>
      <c r="S32" s="973"/>
      <c r="T32" s="974"/>
      <c r="U32" s="975"/>
      <c r="V32" s="975"/>
      <c r="W32" s="975"/>
      <c r="X32" s="975"/>
      <c r="Y32" s="975"/>
      <c r="Z32" s="975"/>
      <c r="AA32" s="975"/>
      <c r="AB32" s="975"/>
      <c r="AC32" s="975"/>
      <c r="AD32" s="975"/>
      <c r="AE32" s="975"/>
      <c r="AF32" s="975"/>
      <c r="AG32" s="975"/>
      <c r="AH32" s="975"/>
      <c r="AI32" s="975"/>
      <c r="AJ32" s="975"/>
      <c r="AK32" s="975"/>
      <c r="AL32" s="975"/>
      <c r="AM32" s="975"/>
      <c r="AN32" s="976"/>
      <c r="AO32" s="973" t="s">
        <v>33</v>
      </c>
      <c r="AP32" s="973"/>
      <c r="AQ32" s="973"/>
      <c r="AR32" s="973"/>
      <c r="AS32" s="973"/>
      <c r="AT32" s="973"/>
      <c r="AU32" s="974"/>
      <c r="AV32" s="975"/>
      <c r="AW32" s="975"/>
      <c r="AX32" s="975"/>
      <c r="AY32" s="975"/>
      <c r="AZ32" s="975"/>
      <c r="BA32" s="975"/>
      <c r="BB32" s="975"/>
      <c r="BC32" s="976"/>
    </row>
    <row r="33" spans="1:55" ht="35.15" customHeight="1">
      <c r="A33" s="977" t="s">
        <v>28</v>
      </c>
      <c r="B33" s="977"/>
      <c r="C33" s="977"/>
      <c r="D33" s="977"/>
      <c r="E33" s="977"/>
      <c r="F33" s="977"/>
      <c r="G33" s="978" t="s">
        <v>94</v>
      </c>
      <c r="H33" s="978"/>
      <c r="I33" s="978"/>
      <c r="J33" s="978"/>
      <c r="K33" s="978"/>
      <c r="L33" s="978"/>
      <c r="M33" s="978"/>
      <c r="N33" s="973" t="s">
        <v>6</v>
      </c>
      <c r="O33" s="973"/>
      <c r="P33" s="973"/>
      <c r="Q33" s="973"/>
      <c r="R33" s="973"/>
      <c r="S33" s="973"/>
      <c r="T33" s="974"/>
      <c r="U33" s="975"/>
      <c r="V33" s="975"/>
      <c r="W33" s="975"/>
      <c r="X33" s="975"/>
      <c r="Y33" s="975"/>
      <c r="Z33" s="975"/>
      <c r="AA33" s="975"/>
      <c r="AB33" s="975"/>
      <c r="AC33" s="975"/>
      <c r="AD33" s="975"/>
      <c r="AE33" s="975"/>
      <c r="AF33" s="975"/>
      <c r="AG33" s="975"/>
      <c r="AH33" s="975"/>
      <c r="AI33" s="975"/>
      <c r="AJ33" s="975"/>
      <c r="AK33" s="975"/>
      <c r="AL33" s="975"/>
      <c r="AM33" s="975"/>
      <c r="AN33" s="976"/>
      <c r="AO33" s="973" t="s">
        <v>33</v>
      </c>
      <c r="AP33" s="973"/>
      <c r="AQ33" s="973"/>
      <c r="AR33" s="973"/>
      <c r="AS33" s="973"/>
      <c r="AT33" s="973"/>
      <c r="AU33" s="974"/>
      <c r="AV33" s="975"/>
      <c r="AW33" s="975"/>
      <c r="AX33" s="975"/>
      <c r="AY33" s="975"/>
      <c r="AZ33" s="975"/>
      <c r="BA33" s="975"/>
      <c r="BB33" s="975"/>
      <c r="BC33" s="976"/>
    </row>
    <row r="34" spans="1:55" s="25" customFormat="1" ht="35.2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row>
    <row r="35" spans="1:55" s="25" customFormat="1" ht="35.2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row>
    <row r="36" spans="1:55" s="25" customFormat="1" ht="35.2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row>
    <row r="37" spans="1:55" s="25" customFormat="1" ht="31.5" customHeight="1" thickBot="1">
      <c r="A37" s="54" t="s">
        <v>116</v>
      </c>
      <c r="B37" s="134"/>
      <c r="C37" s="134"/>
      <c r="D37" s="134"/>
      <c r="E37" s="134"/>
      <c r="F37" s="134"/>
      <c r="G37" s="134"/>
      <c r="H37" s="134"/>
      <c r="I37" s="134"/>
      <c r="J37" s="134"/>
      <c r="K37" s="134"/>
      <c r="L37" s="134"/>
      <c r="M37" s="134"/>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4"/>
      <c r="AS37" s="134"/>
      <c r="AT37" s="134"/>
      <c r="AU37" s="134"/>
      <c r="AV37" s="134"/>
      <c r="AW37" s="134"/>
      <c r="AX37" s="134"/>
      <c r="AY37" s="134"/>
      <c r="AZ37" s="134"/>
      <c r="BA37" s="134"/>
      <c r="BB37" s="134"/>
      <c r="BC37" s="134"/>
    </row>
    <row r="38" spans="1:55" s="25" customFormat="1" ht="57.75" customHeight="1" thickBot="1">
      <c r="A38" s="994" t="s">
        <v>25</v>
      </c>
      <c r="B38" s="995"/>
      <c r="C38" s="996" t="s">
        <v>59</v>
      </c>
      <c r="D38" s="997"/>
      <c r="E38" s="997"/>
      <c r="F38" s="998"/>
      <c r="G38" s="733" t="s">
        <v>99</v>
      </c>
      <c r="H38" s="734"/>
      <c r="I38" s="734"/>
      <c r="J38" s="734"/>
      <c r="K38" s="999" t="s">
        <v>87</v>
      </c>
      <c r="L38" s="734"/>
      <c r="M38" s="734"/>
      <c r="N38" s="734"/>
      <c r="O38" s="734"/>
      <c r="P38" s="734"/>
      <c r="Q38" s="735"/>
      <c r="R38" s="1000" t="s">
        <v>104</v>
      </c>
      <c r="S38" s="1001"/>
      <c r="T38" s="734" t="s">
        <v>95</v>
      </c>
      <c r="U38" s="734"/>
      <c r="V38" s="734"/>
      <c r="W38" s="734"/>
      <c r="X38" s="734"/>
      <c r="Y38" s="734"/>
      <c r="Z38" s="740"/>
      <c r="AA38" s="733" t="s">
        <v>117</v>
      </c>
      <c r="AB38" s="734"/>
      <c r="AC38" s="734"/>
      <c r="AD38" s="734"/>
      <c r="AE38" s="734"/>
      <c r="AF38" s="734"/>
      <c r="AG38" s="734"/>
      <c r="AH38" s="734"/>
      <c r="AI38" s="734"/>
      <c r="AJ38" s="734"/>
      <c r="AK38" s="734"/>
      <c r="AL38" s="734"/>
      <c r="AM38" s="734"/>
      <c r="AN38" s="740"/>
      <c r="AO38" s="733" t="s">
        <v>118</v>
      </c>
      <c r="AP38" s="734"/>
      <c r="AQ38" s="734"/>
      <c r="AR38" s="734"/>
      <c r="AS38" s="734"/>
      <c r="AT38" s="734"/>
      <c r="AU38" s="734"/>
      <c r="AV38" s="734"/>
      <c r="AW38" s="734"/>
      <c r="AX38" s="734"/>
      <c r="AY38" s="734"/>
      <c r="AZ38" s="734"/>
      <c r="BA38" s="734"/>
      <c r="BB38" s="734"/>
      <c r="BC38" s="741"/>
    </row>
    <row r="39" spans="1:55" s="25" customFormat="1" ht="41.25" customHeight="1" thickTop="1">
      <c r="A39" s="979" t="s">
        <v>92</v>
      </c>
      <c r="B39" s="725"/>
      <c r="C39" s="980" t="str">
        <f>IF(C10="","",C10)</f>
        <v/>
      </c>
      <c r="D39" s="981"/>
      <c r="E39" s="981"/>
      <c r="F39" s="982"/>
      <c r="G39" s="983" t="str">
        <f>IF(COUNTIF(AM10:AN11,"err")&gt;0,"",IF(AND(M10="",M11=""),"",IF(AND(M10="",M11&lt;&gt;""),"",IF(AM11="",AM10,("D"&amp;MIN(RIGHT(AM10,1),RIGHT(AM11,1)))))))</f>
        <v/>
      </c>
      <c r="H39" s="984"/>
      <c r="I39" s="984"/>
      <c r="J39" s="984"/>
      <c r="K39" s="985" t="str">
        <f>IF(OR(G39="",AM10=""),"",INDEX(AZ10:AZ11,MATCH(G39,AM10:AM11,0)))</f>
        <v/>
      </c>
      <c r="L39" s="986"/>
      <c r="M39" s="986"/>
      <c r="N39" s="986"/>
      <c r="O39" s="986"/>
      <c r="P39" s="986"/>
      <c r="Q39" s="194" t="s">
        <v>101</v>
      </c>
      <c r="R39" s="987" t="s">
        <v>104</v>
      </c>
      <c r="S39" s="988"/>
      <c r="T39" s="989" t="str">
        <f>IF(G39="","",IF($G$50&lt;=3,VLOOKUP(G39,BO:BP,2,0),VLOOKUP(G39,BO:BQ,3,0)))</f>
        <v/>
      </c>
      <c r="U39" s="989"/>
      <c r="V39" s="989"/>
      <c r="W39" s="989"/>
      <c r="X39" s="989"/>
      <c r="Y39" s="989"/>
      <c r="Z39" s="140" t="s">
        <v>0</v>
      </c>
      <c r="AA39" s="990" t="str">
        <f t="shared" ref="AA39:AA47" si="3">IF(K39="","",K39*T39)</f>
        <v/>
      </c>
      <c r="AB39" s="991"/>
      <c r="AC39" s="991"/>
      <c r="AD39" s="991"/>
      <c r="AE39" s="991"/>
      <c r="AF39" s="991"/>
      <c r="AG39" s="991"/>
      <c r="AH39" s="991"/>
      <c r="AI39" s="991"/>
      <c r="AJ39" s="991"/>
      <c r="AK39" s="991"/>
      <c r="AL39" s="991"/>
      <c r="AM39" s="991"/>
      <c r="AN39" s="141" t="s">
        <v>0</v>
      </c>
      <c r="AO39" s="992">
        <f>SUM(AA39:AM41)</f>
        <v>0</v>
      </c>
      <c r="AP39" s="993"/>
      <c r="AQ39" s="993"/>
      <c r="AR39" s="993"/>
      <c r="AS39" s="993"/>
      <c r="AT39" s="993"/>
      <c r="AU39" s="993"/>
      <c r="AV39" s="993"/>
      <c r="AW39" s="993"/>
      <c r="AX39" s="993"/>
      <c r="AY39" s="993"/>
      <c r="AZ39" s="993"/>
      <c r="BA39" s="993"/>
      <c r="BB39" s="993"/>
      <c r="BC39" s="961" t="s">
        <v>0</v>
      </c>
    </row>
    <row r="40" spans="1:55" s="25" customFormat="1" ht="41.25" customHeight="1">
      <c r="A40" s="726"/>
      <c r="B40" s="728"/>
      <c r="C40" s="923" t="str">
        <f>IF(C12="","",C12)</f>
        <v/>
      </c>
      <c r="D40" s="924"/>
      <c r="E40" s="924"/>
      <c r="F40" s="925"/>
      <c r="G40" s="950" t="str">
        <f>IF(COUNTIF(AM12:AN13,"err")&gt;0,"",IF(AND(M12="",M13=""),"",IF(AND(M12="",M13&lt;&gt;""),"",IF(AM13="",AM12,("D"&amp;MIN(RIGHT(AM12,1),RIGHT(AM13,1)))))))</f>
        <v/>
      </c>
      <c r="H40" s="951"/>
      <c r="I40" s="951"/>
      <c r="J40" s="951"/>
      <c r="K40" s="952" t="str">
        <f>IF(OR(G40="",AM12=""),"",INDEX(AZ12:AZ13,MATCH(G40,AM12:AM13,0)))</f>
        <v/>
      </c>
      <c r="L40" s="953"/>
      <c r="M40" s="953"/>
      <c r="N40" s="953"/>
      <c r="O40" s="953"/>
      <c r="P40" s="953"/>
      <c r="Q40" s="198" t="s">
        <v>105</v>
      </c>
      <c r="R40" s="926" t="s">
        <v>106</v>
      </c>
      <c r="S40" s="927"/>
      <c r="T40" s="928" t="str">
        <f>IF(G40="","",IF($G$50&lt;=3,VLOOKUP(G40,BO:BP,2,0),VLOOKUP(G40,BO:BQ,3,0)))</f>
        <v/>
      </c>
      <c r="U40" s="928"/>
      <c r="V40" s="928"/>
      <c r="W40" s="928"/>
      <c r="X40" s="928"/>
      <c r="Y40" s="928"/>
      <c r="Z40" s="139" t="s">
        <v>0</v>
      </c>
      <c r="AA40" s="929" t="str">
        <f t="shared" si="3"/>
        <v/>
      </c>
      <c r="AB40" s="930"/>
      <c r="AC40" s="930"/>
      <c r="AD40" s="930"/>
      <c r="AE40" s="930"/>
      <c r="AF40" s="930"/>
      <c r="AG40" s="930"/>
      <c r="AH40" s="930"/>
      <c r="AI40" s="930"/>
      <c r="AJ40" s="930"/>
      <c r="AK40" s="930"/>
      <c r="AL40" s="930"/>
      <c r="AM40" s="930"/>
      <c r="AN40" s="139" t="s">
        <v>0</v>
      </c>
      <c r="AO40" s="919"/>
      <c r="AP40" s="920"/>
      <c r="AQ40" s="920"/>
      <c r="AR40" s="920"/>
      <c r="AS40" s="920"/>
      <c r="AT40" s="920"/>
      <c r="AU40" s="920"/>
      <c r="AV40" s="920"/>
      <c r="AW40" s="920"/>
      <c r="AX40" s="920"/>
      <c r="AY40" s="920"/>
      <c r="AZ40" s="920"/>
      <c r="BA40" s="920"/>
      <c r="BB40" s="920"/>
      <c r="BC40" s="948"/>
    </row>
    <row r="41" spans="1:55" s="25" customFormat="1" ht="41.25" customHeight="1">
      <c r="A41" s="869"/>
      <c r="B41" s="871"/>
      <c r="C41" s="935" t="str">
        <f>IF(C14="","",C14)</f>
        <v/>
      </c>
      <c r="D41" s="936"/>
      <c r="E41" s="936"/>
      <c r="F41" s="937"/>
      <c r="G41" s="915" t="str">
        <f>IF(COUNTIF(AM14:AN15,"err")&gt;0,"",IF(AND(M14="",M15=""),"",IF(AND(M14="",M15&lt;&gt;""),"",IF(AM15="",AM14,("D"&amp;MIN(RIGHT(AM14,1),RIGHT(AM15,1)))))))</f>
        <v/>
      </c>
      <c r="H41" s="916"/>
      <c r="I41" s="916"/>
      <c r="J41" s="916"/>
      <c r="K41" s="943" t="str">
        <f>IF(OR(G41="",AM14=""),"",INDEX(AZ14:AZ15,MATCH(G41,AM14:AM15,0)))</f>
        <v/>
      </c>
      <c r="L41" s="944"/>
      <c r="M41" s="944"/>
      <c r="N41" s="944"/>
      <c r="O41" s="944"/>
      <c r="P41" s="944"/>
      <c r="Q41" s="194" t="s">
        <v>105</v>
      </c>
      <c r="R41" s="933" t="s">
        <v>106</v>
      </c>
      <c r="S41" s="934"/>
      <c r="T41" s="962" t="str">
        <f>IF(G41="","",IF($G$50&lt;=3,VLOOKUP(G41,BO:BP,2,0),VLOOKUP(G41,BO:BQ,3,0)))</f>
        <v/>
      </c>
      <c r="U41" s="962"/>
      <c r="V41" s="962"/>
      <c r="W41" s="962"/>
      <c r="X41" s="962"/>
      <c r="Y41" s="962"/>
      <c r="Z41" s="140" t="s">
        <v>0</v>
      </c>
      <c r="AA41" s="954" t="str">
        <f t="shared" si="3"/>
        <v/>
      </c>
      <c r="AB41" s="955"/>
      <c r="AC41" s="955"/>
      <c r="AD41" s="955"/>
      <c r="AE41" s="955"/>
      <c r="AF41" s="955"/>
      <c r="AG41" s="955"/>
      <c r="AH41" s="955"/>
      <c r="AI41" s="955"/>
      <c r="AJ41" s="955"/>
      <c r="AK41" s="955"/>
      <c r="AL41" s="955"/>
      <c r="AM41" s="955"/>
      <c r="AN41" s="143" t="s">
        <v>0</v>
      </c>
      <c r="AO41" s="919"/>
      <c r="AP41" s="920"/>
      <c r="AQ41" s="920"/>
      <c r="AR41" s="920"/>
      <c r="AS41" s="920"/>
      <c r="AT41" s="920"/>
      <c r="AU41" s="920"/>
      <c r="AV41" s="920"/>
      <c r="AW41" s="920"/>
      <c r="AX41" s="920"/>
      <c r="AY41" s="920"/>
      <c r="AZ41" s="920"/>
      <c r="BA41" s="920"/>
      <c r="BB41" s="920"/>
      <c r="BC41" s="948"/>
    </row>
    <row r="42" spans="1:55" s="25" customFormat="1" ht="41.25" customHeight="1">
      <c r="A42" s="910" t="s">
        <v>93</v>
      </c>
      <c r="B42" s="868"/>
      <c r="C42" s="938" t="str">
        <f>IF(C16="","",C16)</f>
        <v/>
      </c>
      <c r="D42" s="939"/>
      <c r="E42" s="939"/>
      <c r="F42" s="940"/>
      <c r="G42" s="941" t="str">
        <f>IF(COUNTIF(AM16:AN17,"err")&gt;0,"",IF(AND(M16="",M17=""),"",IF(AND(M16="",M17&lt;&gt;""),"",IF(AM17="",AM16,("D"&amp;MIN(RIGHT(AM16,1),RIGHT(AM17,1)))))))</f>
        <v/>
      </c>
      <c r="H42" s="942"/>
      <c r="I42" s="942"/>
      <c r="J42" s="942"/>
      <c r="K42" s="931" t="str">
        <f>IF(OR(G42="",AM16=""),"",INDEX(AZ16:AZ17,MATCH(G42,AM16:AM17,0)))</f>
        <v/>
      </c>
      <c r="L42" s="932"/>
      <c r="M42" s="932"/>
      <c r="N42" s="932"/>
      <c r="O42" s="932"/>
      <c r="P42" s="932"/>
      <c r="Q42" s="199" t="s">
        <v>105</v>
      </c>
      <c r="R42" s="876" t="s">
        <v>106</v>
      </c>
      <c r="S42" s="877"/>
      <c r="T42" s="956" t="str">
        <f>IF(G42="","",VLOOKUP(G42,BO:BR,4,0))</f>
        <v/>
      </c>
      <c r="U42" s="956"/>
      <c r="V42" s="956"/>
      <c r="W42" s="956"/>
      <c r="X42" s="956"/>
      <c r="Y42" s="956"/>
      <c r="Z42" s="137" t="s">
        <v>0</v>
      </c>
      <c r="AA42" s="957" t="str">
        <f t="shared" si="3"/>
        <v/>
      </c>
      <c r="AB42" s="958"/>
      <c r="AC42" s="958"/>
      <c r="AD42" s="958"/>
      <c r="AE42" s="958"/>
      <c r="AF42" s="958"/>
      <c r="AG42" s="958"/>
      <c r="AH42" s="958"/>
      <c r="AI42" s="958"/>
      <c r="AJ42" s="958"/>
      <c r="AK42" s="958"/>
      <c r="AL42" s="958"/>
      <c r="AM42" s="958"/>
      <c r="AN42" s="145" t="s">
        <v>0</v>
      </c>
      <c r="AO42" s="945">
        <f>SUM(AA42:AM44)</f>
        <v>0</v>
      </c>
      <c r="AP42" s="946"/>
      <c r="AQ42" s="946"/>
      <c r="AR42" s="946"/>
      <c r="AS42" s="946"/>
      <c r="AT42" s="946"/>
      <c r="AU42" s="946"/>
      <c r="AV42" s="946"/>
      <c r="AW42" s="946"/>
      <c r="AX42" s="946"/>
      <c r="AY42" s="946"/>
      <c r="AZ42" s="946"/>
      <c r="BA42" s="946"/>
      <c r="BB42" s="946"/>
      <c r="BC42" s="947" t="s">
        <v>0</v>
      </c>
    </row>
    <row r="43" spans="1:55" s="25" customFormat="1" ht="41.25" customHeight="1">
      <c r="A43" s="726"/>
      <c r="B43" s="728"/>
      <c r="C43" s="923" t="str">
        <f>IF(C18="","",C18)</f>
        <v/>
      </c>
      <c r="D43" s="924"/>
      <c r="E43" s="924"/>
      <c r="F43" s="925"/>
      <c r="G43" s="950" t="str">
        <f>IF(COUNTIF(AM18:AN19,"err")&gt;0,"",IF(AND(M18="",M19=""),"",IF(AND(M18="",M19&lt;&gt;""),"",IF(AM19="",AM18,("D"&amp;MIN(RIGHT(AM18,1),RIGHT(AM19,1)))))))</f>
        <v/>
      </c>
      <c r="H43" s="951"/>
      <c r="I43" s="951"/>
      <c r="J43" s="951"/>
      <c r="K43" s="952" t="str">
        <f>IF(OR(G43="",AM18=""),"",INDEX(AZ18:AZ19,MATCH(G43,AM18:AM19,0)))</f>
        <v/>
      </c>
      <c r="L43" s="953"/>
      <c r="M43" s="953"/>
      <c r="N43" s="953"/>
      <c r="O43" s="953"/>
      <c r="P43" s="953"/>
      <c r="Q43" s="198" t="s">
        <v>105</v>
      </c>
      <c r="R43" s="926" t="s">
        <v>106</v>
      </c>
      <c r="S43" s="927"/>
      <c r="T43" s="928" t="str">
        <f>IF(G43="","",VLOOKUP(G43,BO:BR,4,0))</f>
        <v/>
      </c>
      <c r="U43" s="928"/>
      <c r="V43" s="928"/>
      <c r="W43" s="928"/>
      <c r="X43" s="928"/>
      <c r="Y43" s="928"/>
      <c r="Z43" s="139" t="s">
        <v>0</v>
      </c>
      <c r="AA43" s="929" t="str">
        <f t="shared" si="3"/>
        <v/>
      </c>
      <c r="AB43" s="930"/>
      <c r="AC43" s="930"/>
      <c r="AD43" s="930"/>
      <c r="AE43" s="930"/>
      <c r="AF43" s="930"/>
      <c r="AG43" s="930"/>
      <c r="AH43" s="930"/>
      <c r="AI43" s="930"/>
      <c r="AJ43" s="930"/>
      <c r="AK43" s="930"/>
      <c r="AL43" s="930"/>
      <c r="AM43" s="930"/>
      <c r="AN43" s="139" t="s">
        <v>0</v>
      </c>
      <c r="AO43" s="919"/>
      <c r="AP43" s="920"/>
      <c r="AQ43" s="920"/>
      <c r="AR43" s="920"/>
      <c r="AS43" s="920"/>
      <c r="AT43" s="920"/>
      <c r="AU43" s="920"/>
      <c r="AV43" s="920"/>
      <c r="AW43" s="920"/>
      <c r="AX43" s="920"/>
      <c r="AY43" s="920"/>
      <c r="AZ43" s="920"/>
      <c r="BA43" s="920"/>
      <c r="BB43" s="920"/>
      <c r="BC43" s="948"/>
    </row>
    <row r="44" spans="1:55" s="25" customFormat="1" ht="41.25" customHeight="1">
      <c r="A44" s="869"/>
      <c r="B44" s="871"/>
      <c r="C44" s="935" t="str">
        <f>IF(C20="","",C20)</f>
        <v/>
      </c>
      <c r="D44" s="936"/>
      <c r="E44" s="936"/>
      <c r="F44" s="937"/>
      <c r="G44" s="959" t="str">
        <f>IF(COUNTIF(AM20:AN21,"err")&gt;0,"",IF(AND(M20="",M21=""),"",IF(AND(M20="",M21&lt;&gt;""),"",IF(AM21="",AM20,("D"&amp;MIN(RIGHT(AM20,1),RIGHT(AM21,1)))))))</f>
        <v/>
      </c>
      <c r="H44" s="960"/>
      <c r="I44" s="960"/>
      <c r="J44" s="960"/>
      <c r="K44" s="943" t="str">
        <f>IF(OR(G44="",AM20=""),"",INDEX(AZ20:AZ21,MATCH(G44,AM20:AM21,0)))</f>
        <v/>
      </c>
      <c r="L44" s="944"/>
      <c r="M44" s="944"/>
      <c r="N44" s="944"/>
      <c r="O44" s="944"/>
      <c r="P44" s="944"/>
      <c r="Q44" s="197" t="s">
        <v>105</v>
      </c>
      <c r="R44" s="933" t="s">
        <v>106</v>
      </c>
      <c r="S44" s="934"/>
      <c r="T44" s="863" t="str">
        <f>IF(G44="","",VLOOKUP(G44,BO:BR,4,0))</f>
        <v/>
      </c>
      <c r="U44" s="863"/>
      <c r="V44" s="863"/>
      <c r="W44" s="863"/>
      <c r="X44" s="863"/>
      <c r="Y44" s="863"/>
      <c r="Z44" s="138" t="s">
        <v>0</v>
      </c>
      <c r="AA44" s="954" t="str">
        <f t="shared" si="3"/>
        <v/>
      </c>
      <c r="AB44" s="955"/>
      <c r="AC44" s="955"/>
      <c r="AD44" s="955"/>
      <c r="AE44" s="955"/>
      <c r="AF44" s="955"/>
      <c r="AG44" s="955"/>
      <c r="AH44" s="955"/>
      <c r="AI44" s="955"/>
      <c r="AJ44" s="955"/>
      <c r="AK44" s="955"/>
      <c r="AL44" s="955"/>
      <c r="AM44" s="955"/>
      <c r="AN44" s="142" t="s">
        <v>0</v>
      </c>
      <c r="AO44" s="921"/>
      <c r="AP44" s="922"/>
      <c r="AQ44" s="922"/>
      <c r="AR44" s="922"/>
      <c r="AS44" s="922"/>
      <c r="AT44" s="922"/>
      <c r="AU44" s="922"/>
      <c r="AV44" s="922"/>
      <c r="AW44" s="922"/>
      <c r="AX44" s="922"/>
      <c r="AY44" s="922"/>
      <c r="AZ44" s="922"/>
      <c r="BA44" s="922"/>
      <c r="BB44" s="922"/>
      <c r="BC44" s="949"/>
    </row>
    <row r="45" spans="1:55" s="25" customFormat="1" ht="41.25" customHeight="1">
      <c r="A45" s="910" t="s">
        <v>94</v>
      </c>
      <c r="B45" s="868"/>
      <c r="C45" s="938" t="str">
        <f>IF(C22="","",C22)</f>
        <v/>
      </c>
      <c r="D45" s="939"/>
      <c r="E45" s="939"/>
      <c r="F45" s="940"/>
      <c r="G45" s="967" t="str">
        <f>IF(COUNTIF(AM22:AN23,"err")&gt;0,"",IF(AND(M22="",M23=""),"",IF(AND(M22="",M23&lt;&gt;""),"",IF(AM23="",AM22,("D"&amp;MIN(RIGHT(AM22,1),RIGHT(AM23,1)))))))</f>
        <v/>
      </c>
      <c r="H45" s="968"/>
      <c r="I45" s="968"/>
      <c r="J45" s="968"/>
      <c r="K45" s="931" t="str">
        <f>IF(OR(G45="",AM22=""),"",INDEX(AZ22:AZ23,MATCH(G45,AM22:AM23,0)))</f>
        <v/>
      </c>
      <c r="L45" s="932"/>
      <c r="M45" s="932"/>
      <c r="N45" s="932"/>
      <c r="O45" s="932"/>
      <c r="P45" s="932"/>
      <c r="Q45" s="194" t="s">
        <v>103</v>
      </c>
      <c r="R45" s="876" t="s">
        <v>107</v>
      </c>
      <c r="S45" s="877"/>
      <c r="T45" s="757" t="str">
        <f>IF(G45="","",VLOOKUP(G45,BO:BS,5,0))</f>
        <v/>
      </c>
      <c r="U45" s="757"/>
      <c r="V45" s="757"/>
      <c r="W45" s="757"/>
      <c r="X45" s="757"/>
      <c r="Y45" s="757"/>
      <c r="Z45" s="140" t="s">
        <v>0</v>
      </c>
      <c r="AA45" s="957" t="str">
        <f t="shared" si="3"/>
        <v/>
      </c>
      <c r="AB45" s="958"/>
      <c r="AC45" s="958"/>
      <c r="AD45" s="958"/>
      <c r="AE45" s="958"/>
      <c r="AF45" s="958"/>
      <c r="AG45" s="958"/>
      <c r="AH45" s="958"/>
      <c r="AI45" s="958"/>
      <c r="AJ45" s="958"/>
      <c r="AK45" s="958"/>
      <c r="AL45" s="958"/>
      <c r="AM45" s="958"/>
      <c r="AN45" s="144" t="s">
        <v>0</v>
      </c>
      <c r="AO45" s="919">
        <f>SUM(AA45:AM47)</f>
        <v>0</v>
      </c>
      <c r="AP45" s="920"/>
      <c r="AQ45" s="920"/>
      <c r="AR45" s="920"/>
      <c r="AS45" s="920"/>
      <c r="AT45" s="920"/>
      <c r="AU45" s="920"/>
      <c r="AV45" s="920"/>
      <c r="AW45" s="920"/>
      <c r="AX45" s="920"/>
      <c r="AY45" s="920"/>
      <c r="AZ45" s="920"/>
      <c r="BA45" s="920"/>
      <c r="BB45" s="920"/>
      <c r="BC45" s="948" t="s">
        <v>0</v>
      </c>
    </row>
    <row r="46" spans="1:55" s="25" customFormat="1" ht="41.25" customHeight="1">
      <c r="A46" s="726"/>
      <c r="B46" s="728"/>
      <c r="C46" s="923" t="str">
        <f>IF(C24="","",C24)</f>
        <v/>
      </c>
      <c r="D46" s="924"/>
      <c r="E46" s="924"/>
      <c r="F46" s="925"/>
      <c r="G46" s="950" t="str">
        <f>IF(COUNTIF(AM24:AN25,"err")&gt;0,"",IF(AND(M24="",M25=""),"",IF(AND(M24="",M25&lt;&gt;""),"",IF(AM25="",AM24,("D"&amp;MIN(RIGHT(AM24,1),RIGHT(AM25,1)))))))</f>
        <v/>
      </c>
      <c r="H46" s="951"/>
      <c r="I46" s="951"/>
      <c r="J46" s="951"/>
      <c r="K46" s="952" t="str">
        <f>IF(OR(G46="",AM24=""),"",INDEX(AZ24:AZ25,MATCH(G46,AM24:AM25,0)))</f>
        <v/>
      </c>
      <c r="L46" s="953"/>
      <c r="M46" s="953"/>
      <c r="N46" s="953"/>
      <c r="O46" s="953"/>
      <c r="P46" s="953"/>
      <c r="Q46" s="198" t="s">
        <v>105</v>
      </c>
      <c r="R46" s="926" t="s">
        <v>106</v>
      </c>
      <c r="S46" s="927"/>
      <c r="T46" s="928" t="str">
        <f>IF(G46="","",VLOOKUP(G46,BO:BS,5,0))</f>
        <v/>
      </c>
      <c r="U46" s="928"/>
      <c r="V46" s="928"/>
      <c r="W46" s="928"/>
      <c r="X46" s="928"/>
      <c r="Y46" s="928"/>
      <c r="Z46" s="139" t="s">
        <v>0</v>
      </c>
      <c r="AA46" s="929" t="str">
        <f t="shared" si="3"/>
        <v/>
      </c>
      <c r="AB46" s="930"/>
      <c r="AC46" s="930"/>
      <c r="AD46" s="930"/>
      <c r="AE46" s="930"/>
      <c r="AF46" s="930"/>
      <c r="AG46" s="930"/>
      <c r="AH46" s="930"/>
      <c r="AI46" s="930"/>
      <c r="AJ46" s="930"/>
      <c r="AK46" s="930"/>
      <c r="AL46" s="930"/>
      <c r="AM46" s="930"/>
      <c r="AN46" s="139" t="s">
        <v>0</v>
      </c>
      <c r="AO46" s="919"/>
      <c r="AP46" s="920"/>
      <c r="AQ46" s="920"/>
      <c r="AR46" s="920"/>
      <c r="AS46" s="920"/>
      <c r="AT46" s="920"/>
      <c r="AU46" s="920"/>
      <c r="AV46" s="920"/>
      <c r="AW46" s="920"/>
      <c r="AX46" s="920"/>
      <c r="AY46" s="920"/>
      <c r="AZ46" s="920"/>
      <c r="BA46" s="920"/>
      <c r="BB46" s="920"/>
      <c r="BC46" s="948"/>
    </row>
    <row r="47" spans="1:55" s="25" customFormat="1" ht="41.25" customHeight="1" thickBot="1">
      <c r="A47" s="726"/>
      <c r="B47" s="728"/>
      <c r="C47" s="969" t="str">
        <f>IF(C26="","",C26)</f>
        <v/>
      </c>
      <c r="D47" s="970"/>
      <c r="E47" s="970"/>
      <c r="F47" s="971"/>
      <c r="G47" s="915" t="str">
        <f>IF(COUNTIF(AM26:AN27,"err")&gt;0,"",IF(AND(M26="",M27=""),"",IF(AND(M26="",M27&lt;&gt;""),"",IF(AM27="",AM26,("D"&amp;MIN(RIGHT(AM26,1),RIGHT(AM27,1)))))))</f>
        <v/>
      </c>
      <c r="H47" s="916"/>
      <c r="I47" s="916"/>
      <c r="J47" s="916"/>
      <c r="K47" s="917" t="str">
        <f>IF(OR(G47="",AM26=""),"",INDEX(AZ26:AZ27,MATCH(G47,AM26:AM27,0)))</f>
        <v/>
      </c>
      <c r="L47" s="918"/>
      <c r="M47" s="918"/>
      <c r="N47" s="918"/>
      <c r="O47" s="918"/>
      <c r="P47" s="918"/>
      <c r="Q47" s="194" t="s">
        <v>105</v>
      </c>
      <c r="R47" s="755" t="s">
        <v>106</v>
      </c>
      <c r="S47" s="756"/>
      <c r="T47" s="972" t="str">
        <f>IF(G47="","",VLOOKUP(G47,BO:BS,5,0))</f>
        <v/>
      </c>
      <c r="U47" s="972"/>
      <c r="V47" s="972"/>
      <c r="W47" s="972"/>
      <c r="X47" s="972"/>
      <c r="Y47" s="972"/>
      <c r="Z47" s="140" t="s">
        <v>0</v>
      </c>
      <c r="AA47" s="965" t="str">
        <f t="shared" si="3"/>
        <v/>
      </c>
      <c r="AB47" s="966"/>
      <c r="AC47" s="966"/>
      <c r="AD47" s="966"/>
      <c r="AE47" s="966"/>
      <c r="AF47" s="966"/>
      <c r="AG47" s="966"/>
      <c r="AH47" s="966"/>
      <c r="AI47" s="966"/>
      <c r="AJ47" s="966"/>
      <c r="AK47" s="966"/>
      <c r="AL47" s="966"/>
      <c r="AM47" s="966"/>
      <c r="AN47" s="143" t="s">
        <v>0</v>
      </c>
      <c r="AO47" s="921"/>
      <c r="AP47" s="922"/>
      <c r="AQ47" s="922"/>
      <c r="AR47" s="922"/>
      <c r="AS47" s="922"/>
      <c r="AT47" s="922"/>
      <c r="AU47" s="922"/>
      <c r="AV47" s="922"/>
      <c r="AW47" s="922"/>
      <c r="AX47" s="922"/>
      <c r="AY47" s="922"/>
      <c r="AZ47" s="922"/>
      <c r="BA47" s="922"/>
      <c r="BB47" s="922"/>
      <c r="BC47" s="949"/>
    </row>
    <row r="48" spans="1:55" s="25" customFormat="1" ht="41.25" customHeight="1" thickTop="1" thickBot="1">
      <c r="A48" s="846" t="s">
        <v>108</v>
      </c>
      <c r="B48" s="847"/>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963">
        <f>SUM(AO39:BC47)</f>
        <v>0</v>
      </c>
      <c r="AP48" s="964"/>
      <c r="AQ48" s="964"/>
      <c r="AR48" s="964"/>
      <c r="AS48" s="964"/>
      <c r="AT48" s="964"/>
      <c r="AU48" s="964"/>
      <c r="AV48" s="964"/>
      <c r="AW48" s="964"/>
      <c r="AX48" s="964"/>
      <c r="AY48" s="964"/>
      <c r="AZ48" s="964"/>
      <c r="BA48" s="964"/>
      <c r="BB48" s="964"/>
      <c r="BC48" s="191" t="s">
        <v>0</v>
      </c>
    </row>
    <row r="49" spans="1:55" s="25" customFormat="1" ht="34.5" customHeight="1" thickBo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45"/>
      <c r="BA49" s="45"/>
      <c r="BB49" s="135"/>
      <c r="BC49" s="135"/>
    </row>
    <row r="50" spans="1:55" s="25" customFormat="1" ht="35.25" customHeight="1" thickBot="1">
      <c r="A50" s="911" t="s">
        <v>109</v>
      </c>
      <c r="B50" s="912"/>
      <c r="C50" s="912"/>
      <c r="D50" s="912"/>
      <c r="E50" s="912"/>
      <c r="F50" s="912"/>
      <c r="G50" s="913" t="str">
        <f>IF('定型様式1｜総括表'!$M$12="","",'定型様式1｜総括表'!$M$12)</f>
        <v/>
      </c>
      <c r="H50" s="913"/>
      <c r="I50" s="913"/>
      <c r="J50" s="914"/>
      <c r="K50" s="136"/>
      <c r="L50" s="136"/>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45"/>
      <c r="BA50" s="45"/>
      <c r="BB50" s="135"/>
      <c r="BC50" s="135"/>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39"/>
    </row>
    <row r="103" spans="1:1">
      <c r="A103" s="339"/>
    </row>
    <row r="152" spans="1:1">
      <c r="A152" s="353">
        <f>SUM(AO48)</f>
        <v>0</v>
      </c>
    </row>
  </sheetData>
  <sheetProtection algorithmName="SHA-512" hashValue="On4Opk6zLrXPifOC6pvDCJlD4m7fTJwcxIFUIbhvEh3gUOnkazgXG7114MDQiEEYgmlpjkw7A6pg/G3rwGE69Q==" saltValue="0vBg6efrPeTG/p7sduXPp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21" priority="21" stopIfTrue="1">
      <formula>AND(COUNTIF($I$16:$L$21,"吹込・吹付")&gt;0,$T$32="")</formula>
    </cfRule>
  </conditionalFormatting>
  <conditionalFormatting sqref="T33:AN33">
    <cfRule type="expression" dxfId="20" priority="20" stopIfTrue="1">
      <formula>AND(COUNTIF($I$22:$L$27,"吹込・吹付")&gt;0,$T$33="")</formula>
    </cfRule>
  </conditionalFormatting>
  <conditionalFormatting sqref="T31:AN31">
    <cfRule type="expression" dxfId="19" priority="22" stopIfTrue="1">
      <formula>AND(COUNTIF($I$10:$L$15,"吹込・吹付")&gt;0,$T$31="")</formula>
    </cfRule>
  </conditionalFormatting>
  <conditionalFormatting sqref="M10:R10">
    <cfRule type="expression" dxfId="18" priority="18" stopIfTrue="1">
      <formula>AND($M10&lt;&gt;"",$AM10&lt;&gt;"",$AM10&lt;&gt;"D1",$AM10&lt;&gt;"D2",$AM10&lt;&gt;"D3",$AM10&lt;&gt;"D4")</formula>
    </cfRule>
  </conditionalFormatting>
  <conditionalFormatting sqref="M16:R16">
    <cfRule type="expression" dxfId="17" priority="17" stopIfTrue="1">
      <formula>AND($M16&lt;&gt;"",$AM16&lt;&gt;"",$AM16&lt;&gt;"D1",$AM16&lt;&gt;"D2",$AM16&lt;&gt;"D3")</formula>
    </cfRule>
  </conditionalFormatting>
  <conditionalFormatting sqref="M22:R22">
    <cfRule type="expression" dxfId="16" priority="16" stopIfTrue="1">
      <formula>AND($M22&lt;&gt;"",$AM22&lt;&gt;"",$AM22&lt;&gt;"D1",$AM22&lt;&gt;"D2",$AM22&lt;&gt;"D3")</formula>
    </cfRule>
  </conditionalFormatting>
  <conditionalFormatting sqref="M11:R11">
    <cfRule type="expression" dxfId="15" priority="15">
      <formula>AND($M11&lt;&gt;"",$AM11&lt;&gt;"",$AM11&lt;&gt;"D1",$AM11&lt;&gt;"D2",$AM11&lt;&gt;"D3",$AM11&lt;&gt;"D4")</formula>
    </cfRule>
  </conditionalFormatting>
  <conditionalFormatting sqref="M12:R12">
    <cfRule type="expression" dxfId="14" priority="14">
      <formula>AND($M12&lt;&gt;"",$AM12&lt;&gt;"",$AM12&lt;&gt;"D1",$AM12&lt;&gt;"D2",$AM12&lt;&gt;"D3",$AM12&lt;&gt;"D4")</formula>
    </cfRule>
  </conditionalFormatting>
  <conditionalFormatting sqref="M13:R13">
    <cfRule type="expression" dxfId="13" priority="13">
      <formula>AND($M13&lt;&gt;"",$AM13&lt;&gt;"",$AM13&lt;&gt;"D1",$AM13&lt;&gt;"D2",$AM13&lt;&gt;"D3",$AM13&lt;&gt;"D4")</formula>
    </cfRule>
  </conditionalFormatting>
  <conditionalFormatting sqref="M14:R14">
    <cfRule type="expression" dxfId="12" priority="12">
      <formula>AND($M14&lt;&gt;"",$AM14&lt;&gt;"",$AM14&lt;&gt;"D1",$AM14&lt;&gt;"D2",$AM14&lt;&gt;"D3",$AM14&lt;&gt;"D4")</formula>
    </cfRule>
  </conditionalFormatting>
  <conditionalFormatting sqref="M15:R15">
    <cfRule type="expression" dxfId="11" priority="11">
      <formula>AND($M15&lt;&gt;"",$AM15&lt;&gt;"",$AM15&lt;&gt;"D1",$AM15&lt;&gt;"D2",$AM15&lt;&gt;"D3",$AM15&lt;&gt;"D4")</formula>
    </cfRule>
  </conditionalFormatting>
  <conditionalFormatting sqref="M17:R17">
    <cfRule type="expression" dxfId="10" priority="10">
      <formula>AND($M17&lt;&gt;"",$AM17&lt;&gt;"",$AM17&lt;&gt;"D1",$AM17&lt;&gt;"D2",$AM17&lt;&gt;"D3")</formula>
    </cfRule>
  </conditionalFormatting>
  <conditionalFormatting sqref="M18:R18">
    <cfRule type="expression" dxfId="9" priority="9">
      <formula>AND($M18&lt;&gt;"",$AM18&lt;&gt;"",$AM18&lt;&gt;"D1",$AM18&lt;&gt;"D2",$AM18&lt;&gt;"D3")</formula>
    </cfRule>
  </conditionalFormatting>
  <conditionalFormatting sqref="M19:R19">
    <cfRule type="expression" dxfId="8" priority="8">
      <formula>AND($M19&lt;&gt;"",$AM19&lt;&gt;"",$AM19&lt;&gt;"D1",$AM19&lt;&gt;"D2",$AM19&lt;&gt;"D3")</formula>
    </cfRule>
  </conditionalFormatting>
  <conditionalFormatting sqref="M20:R20">
    <cfRule type="expression" dxfId="7" priority="7">
      <formula>AND($M20&lt;&gt;"",$AM20&lt;&gt;"",$AM20&lt;&gt;"D1",$AM20&lt;&gt;"D2",$AM20&lt;&gt;"D3")</formula>
    </cfRule>
  </conditionalFormatting>
  <conditionalFormatting sqref="M21:R21">
    <cfRule type="expression" dxfId="6" priority="6">
      <formula>AND($M21&lt;&gt;"",$AM21&lt;&gt;"",$AM21&lt;&gt;"D1",$AM21&lt;&gt;"D2",$AM21&lt;&gt;"D3")</formula>
    </cfRule>
  </conditionalFormatting>
  <conditionalFormatting sqref="M23:R23">
    <cfRule type="expression" dxfId="5" priority="5">
      <formula>AND($M23&lt;&gt;"",$AM23&lt;&gt;"",$AM23&lt;&gt;"D1",$AM23&lt;&gt;"D2",$AM23&lt;&gt;"D3")</formula>
    </cfRule>
  </conditionalFormatting>
  <conditionalFormatting sqref="M24:R24">
    <cfRule type="expression" dxfId="4" priority="4">
      <formula>AND($M24&lt;&gt;"",$AM24&lt;&gt;"",$AM24&lt;&gt;"D1",$AM24&lt;&gt;"D2",$AM24&lt;&gt;"D3")</formula>
    </cfRule>
  </conditionalFormatting>
  <conditionalFormatting sqref="M25:R25">
    <cfRule type="expression" dxfId="3" priority="3">
      <formula>AND($M25&lt;&gt;"",$AM25&lt;&gt;"",$AM25&lt;&gt;"D1",$AM25&lt;&gt;"D2",$AM25&lt;&gt;"D3")</formula>
    </cfRule>
  </conditionalFormatting>
  <conditionalFormatting sqref="M26:R26">
    <cfRule type="expression" dxfId="2" priority="2">
      <formula>AND($M26&lt;&gt;"",$AM26&lt;&gt;"",$AM26&lt;&gt;"D1",$AM26&lt;&gt;"D2",$AM26&lt;&gt;"D3")</formula>
    </cfRule>
  </conditionalFormatting>
  <conditionalFormatting sqref="M27:R27">
    <cfRule type="expression" dxfId="1"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50"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3"/>
      <c r="AP1" s="33"/>
      <c r="AQ1" s="33"/>
      <c r="AV1" s="315" t="str">
        <f>'様式第１｜交付申請書'!$BR$2</f>
        <v>事業番号</v>
      </c>
      <c r="AW1" s="647">
        <f>'様式第１｜交付申請書'!$CA$2</f>
        <v>0</v>
      </c>
      <c r="AX1" s="647"/>
      <c r="AY1" s="647"/>
      <c r="AZ1" s="647"/>
      <c r="BA1" s="647"/>
      <c r="BB1" s="647"/>
      <c r="BC1" s="359"/>
    </row>
    <row r="2" spans="1:55" ht="18.75" customHeight="1">
      <c r="AN2" s="360"/>
      <c r="AV2" s="315" t="str">
        <f>'様式第１｜交付申請書'!$BR$3</f>
        <v>申請者名</v>
      </c>
      <c r="AW2" s="647" t="str">
        <f>'様式第１｜交付申請書'!$CA$3</f>
        <v/>
      </c>
      <c r="AX2" s="647"/>
      <c r="AY2" s="647"/>
      <c r="AZ2" s="647"/>
      <c r="BA2" s="647"/>
      <c r="BB2" s="647"/>
      <c r="BC2" s="3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178" t="s">
        <v>227</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8"/>
      <c r="AH3" s="1178"/>
      <c r="AI3" s="1178"/>
      <c r="AJ3" s="1178"/>
      <c r="AK3" s="1178"/>
      <c r="AL3" s="1178"/>
      <c r="AM3" s="1178"/>
      <c r="AN3" s="1178"/>
      <c r="AO3" s="1178"/>
      <c r="AP3" s="1178"/>
      <c r="AQ3" s="1178"/>
      <c r="AR3" s="1178"/>
      <c r="AS3" s="1178"/>
      <c r="AT3" s="1178"/>
      <c r="AU3" s="1178"/>
      <c r="AV3" s="1178"/>
      <c r="AW3" s="1178"/>
      <c r="AX3" s="1178"/>
      <c r="AY3" s="1178"/>
      <c r="AZ3" s="1178"/>
      <c r="BA3" s="1178"/>
      <c r="BB3" s="1178"/>
      <c r="BC3" s="1178"/>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63" customFormat="1" ht="22" customHeight="1">
      <c r="A5" s="364"/>
      <c r="B5" s="365"/>
      <c r="C5" s="299" t="s">
        <v>181</v>
      </c>
      <c r="D5" s="34"/>
      <c r="E5" s="34"/>
      <c r="F5" s="34"/>
      <c r="G5" s="309"/>
      <c r="H5" s="310"/>
      <c r="I5" s="299" t="s">
        <v>182</v>
      </c>
      <c r="J5" s="34"/>
      <c r="K5" s="324"/>
      <c r="L5" s="324"/>
      <c r="M5" s="324"/>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6"/>
      <c r="AT5" s="356"/>
      <c r="AU5" s="355"/>
      <c r="AV5" s="355"/>
      <c r="AW5" s="356"/>
      <c r="AX5" s="356"/>
      <c r="AY5" s="356"/>
      <c r="AZ5" s="356"/>
      <c r="BA5" s="356"/>
      <c r="BB5" s="356"/>
      <c r="BC5" s="362"/>
    </row>
    <row r="6" spans="1:55" ht="21.75" customHeight="1">
      <c r="N6" s="324"/>
      <c r="O6" s="324"/>
      <c r="P6" s="324"/>
      <c r="Q6" s="324"/>
      <c r="R6" s="324"/>
      <c r="S6" s="324"/>
      <c r="T6" s="324"/>
      <c r="U6" s="324"/>
      <c r="V6" s="324"/>
      <c r="W6" s="324"/>
      <c r="X6" s="324"/>
      <c r="Y6" s="324"/>
      <c r="Z6" s="324"/>
      <c r="AA6" s="324"/>
      <c r="AP6" s="349"/>
      <c r="AU6" s="371"/>
      <c r="AV6" s="1179"/>
      <c r="AW6" s="1179"/>
      <c r="AX6" s="372"/>
      <c r="AY6" s="1179"/>
      <c r="AZ6" s="1179"/>
      <c r="BA6" s="1180"/>
      <c r="BB6" s="1180"/>
      <c r="BC6" s="1180"/>
    </row>
    <row r="7" spans="1:55" ht="41.15" customHeight="1" thickBot="1">
      <c r="A7" s="370" t="s">
        <v>231</v>
      </c>
      <c r="B7" s="18"/>
      <c r="C7" s="19"/>
      <c r="D7" s="19"/>
      <c r="E7" s="19"/>
      <c r="F7" s="19"/>
      <c r="G7" s="19"/>
      <c r="H7" s="19"/>
      <c r="I7" s="19"/>
      <c r="J7" s="19"/>
      <c r="K7" s="19"/>
      <c r="L7" s="19"/>
      <c r="M7" s="19"/>
      <c r="N7" s="19"/>
      <c r="O7" s="19"/>
      <c r="P7" s="19"/>
      <c r="Q7" s="168"/>
      <c r="R7" s="168"/>
      <c r="S7" s="168"/>
      <c r="T7" s="168"/>
      <c r="U7" s="19"/>
      <c r="V7" s="19"/>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row>
    <row r="8" spans="1:55" ht="28.5" customHeight="1" thickBot="1">
      <c r="A8" s="1185" t="s">
        <v>84</v>
      </c>
      <c r="B8" s="1186"/>
      <c r="C8" s="1186"/>
      <c r="D8" s="1186"/>
      <c r="E8" s="908" t="s">
        <v>220</v>
      </c>
      <c r="F8" s="908"/>
      <c r="G8" s="908"/>
      <c r="H8" s="908"/>
      <c r="I8" s="908"/>
      <c r="J8" s="908"/>
      <c r="K8" s="908"/>
      <c r="L8" s="908"/>
      <c r="M8" s="908"/>
      <c r="N8" s="909"/>
      <c r="O8" s="325"/>
      <c r="P8" s="325"/>
      <c r="Q8" s="325"/>
      <c r="R8" s="325"/>
      <c r="S8" s="373" t="s">
        <v>244</v>
      </c>
      <c r="T8" s="374"/>
      <c r="U8" s="374"/>
      <c r="V8" s="374"/>
      <c r="W8" s="374"/>
      <c r="X8" s="374"/>
      <c r="Y8" s="374"/>
      <c r="Z8" s="374"/>
      <c r="AA8" s="374"/>
      <c r="AB8" s="375"/>
      <c r="AC8" s="375"/>
      <c r="AD8" s="375"/>
      <c r="AE8" s="375"/>
      <c r="AF8" s="375"/>
      <c r="AG8" s="375"/>
      <c r="AH8" s="375"/>
      <c r="AI8" s="375"/>
      <c r="AJ8" s="375"/>
      <c r="AK8" s="375"/>
      <c r="AL8" s="375"/>
      <c r="AM8" s="375"/>
      <c r="AN8" s="375"/>
      <c r="AO8" s="375"/>
      <c r="AP8" s="375"/>
      <c r="AQ8" s="375"/>
      <c r="AR8" s="375"/>
      <c r="AS8" s="376"/>
      <c r="AT8" s="696" t="s">
        <v>4</v>
      </c>
      <c r="AU8" s="697"/>
      <c r="AV8" s="697"/>
      <c r="AW8" s="697"/>
      <c r="AX8" s="697"/>
      <c r="AY8" s="697"/>
      <c r="AZ8" s="698"/>
      <c r="BA8" s="4"/>
      <c r="BB8" s="168"/>
      <c r="BC8" s="168"/>
    </row>
    <row r="9" spans="1:55" ht="14.25" customHeight="1" thickBot="1">
      <c r="A9" s="50"/>
      <c r="B9" s="18"/>
      <c r="C9" s="19"/>
      <c r="D9" s="19"/>
      <c r="E9" s="19"/>
      <c r="F9" s="19"/>
      <c r="G9" s="19"/>
      <c r="H9" s="19"/>
      <c r="I9" s="19"/>
      <c r="J9" s="19"/>
      <c r="K9" s="19"/>
      <c r="L9" s="19"/>
      <c r="M9" s="19"/>
      <c r="N9" s="19"/>
      <c r="O9" s="19"/>
      <c r="P9" s="19"/>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57"/>
      <c r="AZ9" s="57"/>
      <c r="BA9" s="57"/>
      <c r="BB9" s="57"/>
      <c r="BC9" s="57"/>
    </row>
    <row r="10" spans="1:55" ht="46.5" customHeight="1" thickBot="1">
      <c r="A10" s="1181" t="s">
        <v>245</v>
      </c>
      <c r="B10" s="1182"/>
      <c r="C10" s="1182"/>
      <c r="D10" s="1182"/>
      <c r="E10" s="1182"/>
      <c r="F10" s="1182"/>
      <c r="G10" s="1182"/>
      <c r="H10" s="1182"/>
      <c r="I10" s="1182"/>
      <c r="J10" s="1183"/>
      <c r="K10" s="1166" t="s">
        <v>246</v>
      </c>
      <c r="L10" s="1167"/>
      <c r="M10" s="1167"/>
      <c r="N10" s="1167"/>
      <c r="O10" s="1167"/>
      <c r="P10" s="1167"/>
      <c r="Q10" s="1167"/>
      <c r="R10" s="1167"/>
      <c r="S10" s="1167"/>
      <c r="T10" s="1167"/>
      <c r="U10" s="1167"/>
      <c r="V10" s="1167"/>
      <c r="W10" s="1167"/>
      <c r="X10" s="1184" t="s">
        <v>247</v>
      </c>
      <c r="Y10" s="1167"/>
      <c r="Z10" s="1167"/>
      <c r="AA10" s="1167"/>
      <c r="AB10" s="1167"/>
      <c r="AC10" s="1167"/>
      <c r="AD10" s="1167"/>
      <c r="AE10" s="1184" t="s">
        <v>248</v>
      </c>
      <c r="AF10" s="1167"/>
      <c r="AG10" s="1167"/>
      <c r="AH10" s="1167"/>
      <c r="AI10" s="1167"/>
      <c r="AJ10" s="1168"/>
      <c r="AK10" s="1166" t="s">
        <v>249</v>
      </c>
      <c r="AL10" s="1167"/>
      <c r="AM10" s="1167"/>
      <c r="AN10" s="1167"/>
      <c r="AO10" s="1168"/>
      <c r="AP10" s="1166" t="s">
        <v>250</v>
      </c>
      <c r="AQ10" s="1167"/>
      <c r="AR10" s="1167"/>
      <c r="AS10" s="1168"/>
      <c r="AT10" s="1166" t="s">
        <v>251</v>
      </c>
      <c r="AU10" s="1167"/>
      <c r="AV10" s="1167"/>
      <c r="AW10" s="1167"/>
      <c r="AX10" s="1167"/>
      <c r="AY10" s="1167"/>
      <c r="AZ10" s="1167"/>
      <c r="BA10" s="1167"/>
      <c r="BB10" s="1167"/>
      <c r="BC10" s="1169"/>
    </row>
    <row r="11" spans="1:55" s="38" customFormat="1" ht="37.5" customHeight="1" thickTop="1">
      <c r="A11" s="1201"/>
      <c r="B11" s="1202"/>
      <c r="C11" s="1202"/>
      <c r="D11" s="1202"/>
      <c r="E11" s="1202"/>
      <c r="F11" s="1202"/>
      <c r="G11" s="1202"/>
      <c r="H11" s="1202"/>
      <c r="I11" s="1202"/>
      <c r="J11" s="1202"/>
      <c r="K11" s="1187"/>
      <c r="L11" s="1188"/>
      <c r="M11" s="1188"/>
      <c r="N11" s="1188"/>
      <c r="O11" s="1188"/>
      <c r="P11" s="1188"/>
      <c r="Q11" s="1188"/>
      <c r="R11" s="1188"/>
      <c r="S11" s="1188"/>
      <c r="T11" s="1188"/>
      <c r="U11" s="1188"/>
      <c r="V11" s="1188"/>
      <c r="W11" s="1188"/>
      <c r="X11" s="1189"/>
      <c r="Y11" s="1190"/>
      <c r="Z11" s="1190"/>
      <c r="AA11" s="1190"/>
      <c r="AB11" s="1190"/>
      <c r="AC11" s="1190"/>
      <c r="AD11" s="1190"/>
      <c r="AE11" s="1189"/>
      <c r="AF11" s="1190"/>
      <c r="AG11" s="1190"/>
      <c r="AH11" s="1190"/>
      <c r="AI11" s="1190"/>
      <c r="AJ11" s="1191"/>
      <c r="AK11" s="1192"/>
      <c r="AL11" s="1190"/>
      <c r="AM11" s="1190"/>
      <c r="AN11" s="1190"/>
      <c r="AO11" s="1191"/>
      <c r="AP11" s="1170"/>
      <c r="AQ11" s="1170"/>
      <c r="AR11" s="1170"/>
      <c r="AS11" s="1171"/>
      <c r="AT11" s="1172"/>
      <c r="AU11" s="1173"/>
      <c r="AV11" s="1173"/>
      <c r="AW11" s="1173"/>
      <c r="AX11" s="1173"/>
      <c r="AY11" s="1173"/>
      <c r="AZ11" s="1173"/>
      <c r="BA11" s="1173"/>
      <c r="BB11" s="1173"/>
      <c r="BC11" s="1174"/>
    </row>
    <row r="12" spans="1:55" s="38" customFormat="1" ht="37.5" customHeight="1">
      <c r="A12" s="1193"/>
      <c r="B12" s="1194"/>
      <c r="C12" s="1194"/>
      <c r="D12" s="1194"/>
      <c r="E12" s="1194"/>
      <c r="F12" s="1194"/>
      <c r="G12" s="1194"/>
      <c r="H12" s="1194"/>
      <c r="I12" s="1194"/>
      <c r="J12" s="1194"/>
      <c r="K12" s="1195"/>
      <c r="L12" s="1196"/>
      <c r="M12" s="1196"/>
      <c r="N12" s="1196"/>
      <c r="O12" s="1196"/>
      <c r="P12" s="1196"/>
      <c r="Q12" s="1196"/>
      <c r="R12" s="1196"/>
      <c r="S12" s="1196"/>
      <c r="T12" s="1196"/>
      <c r="U12" s="1196"/>
      <c r="V12" s="1196"/>
      <c r="W12" s="1196"/>
      <c r="X12" s="1197"/>
      <c r="Y12" s="1198"/>
      <c r="Z12" s="1198"/>
      <c r="AA12" s="1198"/>
      <c r="AB12" s="1198"/>
      <c r="AC12" s="1198"/>
      <c r="AD12" s="1198"/>
      <c r="AE12" s="1197"/>
      <c r="AF12" s="1198"/>
      <c r="AG12" s="1198"/>
      <c r="AH12" s="1198"/>
      <c r="AI12" s="1198"/>
      <c r="AJ12" s="1200"/>
      <c r="AK12" s="1199"/>
      <c r="AL12" s="1198"/>
      <c r="AM12" s="1198"/>
      <c r="AN12" s="1198"/>
      <c r="AO12" s="1200"/>
      <c r="AP12" s="1175"/>
      <c r="AQ12" s="1176"/>
      <c r="AR12" s="1176"/>
      <c r="AS12" s="1177"/>
      <c r="AT12" s="1163"/>
      <c r="AU12" s="1164"/>
      <c r="AV12" s="1164"/>
      <c r="AW12" s="1164"/>
      <c r="AX12" s="1164"/>
      <c r="AY12" s="1164"/>
      <c r="AZ12" s="1164"/>
      <c r="BA12" s="1164"/>
      <c r="BB12" s="1164"/>
      <c r="BC12" s="1165"/>
    </row>
    <row r="13" spans="1:55" s="38" customFormat="1" ht="37.5" customHeight="1" thickBot="1">
      <c r="A13" s="1155"/>
      <c r="B13" s="1156"/>
      <c r="C13" s="1156"/>
      <c r="D13" s="1156"/>
      <c r="E13" s="1156"/>
      <c r="F13" s="1156"/>
      <c r="G13" s="1156"/>
      <c r="H13" s="1156"/>
      <c r="I13" s="1156"/>
      <c r="J13" s="1156"/>
      <c r="K13" s="1157"/>
      <c r="L13" s="1158"/>
      <c r="M13" s="1158"/>
      <c r="N13" s="1158"/>
      <c r="O13" s="1158"/>
      <c r="P13" s="1158"/>
      <c r="Q13" s="1158"/>
      <c r="R13" s="1158"/>
      <c r="S13" s="1158"/>
      <c r="T13" s="1158"/>
      <c r="U13" s="1158"/>
      <c r="V13" s="1158"/>
      <c r="W13" s="1158"/>
      <c r="X13" s="1159"/>
      <c r="Y13" s="1160"/>
      <c r="Z13" s="1160"/>
      <c r="AA13" s="1160"/>
      <c r="AB13" s="1160"/>
      <c r="AC13" s="1160"/>
      <c r="AD13" s="1160"/>
      <c r="AE13" s="1159"/>
      <c r="AF13" s="1160"/>
      <c r="AG13" s="1160"/>
      <c r="AH13" s="1160"/>
      <c r="AI13" s="1160"/>
      <c r="AJ13" s="1162"/>
      <c r="AK13" s="1161"/>
      <c r="AL13" s="1160"/>
      <c r="AM13" s="1160"/>
      <c r="AN13" s="1160"/>
      <c r="AO13" s="1162"/>
      <c r="AP13" s="1152"/>
      <c r="AQ13" s="1153"/>
      <c r="AR13" s="1153"/>
      <c r="AS13" s="1154"/>
      <c r="AT13" s="1149"/>
      <c r="AU13" s="1150"/>
      <c r="AV13" s="1150"/>
      <c r="AW13" s="1150"/>
      <c r="AX13" s="1150"/>
      <c r="AY13" s="1150"/>
      <c r="AZ13" s="1150"/>
      <c r="BA13" s="1150"/>
      <c r="BB13" s="1150"/>
      <c r="BC13" s="1151"/>
    </row>
    <row r="14" spans="1:55" ht="37.5" customHeight="1" thickTop="1" thickBot="1">
      <c r="A14" s="1139" t="s">
        <v>108</v>
      </c>
      <c r="B14" s="1140"/>
      <c r="C14" s="1140"/>
      <c r="D14" s="1140"/>
      <c r="E14" s="1140"/>
      <c r="F14" s="1140"/>
      <c r="G14" s="1140"/>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140"/>
      <c r="AM14" s="1140"/>
      <c r="AN14" s="1140"/>
      <c r="AO14" s="1140"/>
      <c r="AP14" s="1140"/>
      <c r="AQ14" s="1140"/>
      <c r="AR14" s="1140"/>
      <c r="AS14" s="1141"/>
      <c r="AT14" s="1142">
        <f>SUM(AT11:BC13)</f>
        <v>0</v>
      </c>
      <c r="AU14" s="1142"/>
      <c r="AV14" s="1142"/>
      <c r="AW14" s="1142"/>
      <c r="AX14" s="1142"/>
      <c r="AY14" s="1142"/>
      <c r="AZ14" s="1142"/>
      <c r="BA14" s="1142"/>
      <c r="BB14" s="1142"/>
      <c r="BC14" s="1143"/>
    </row>
    <row r="15" spans="1:55" s="4" customFormat="1" ht="15.75" customHeight="1">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row>
    <row r="16" spans="1:55" s="4" customFormat="1" ht="3.75" customHeight="1">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55"/>
      <c r="AZ16" s="55"/>
      <c r="BA16" s="55"/>
      <c r="BB16" s="55"/>
      <c r="BC16" s="55"/>
    </row>
    <row r="17" spans="1:55" ht="31.5" customHeight="1" thickBot="1">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54"/>
      <c r="AC17" s="281"/>
      <c r="AD17" s="281"/>
      <c r="AE17" s="281"/>
      <c r="AF17" s="281"/>
      <c r="AG17" s="281"/>
      <c r="AH17" s="281"/>
      <c r="AI17" s="281"/>
      <c r="AJ17" s="281"/>
      <c r="AK17" s="281"/>
      <c r="AL17" s="281"/>
      <c r="AO17" s="54" t="s">
        <v>202</v>
      </c>
      <c r="AP17" s="281"/>
      <c r="AQ17" s="281"/>
      <c r="AR17" s="336"/>
      <c r="AS17" s="336"/>
      <c r="AT17" s="336"/>
      <c r="AU17" s="336"/>
      <c r="AV17" s="336"/>
      <c r="AW17" s="336"/>
      <c r="AX17" s="336"/>
      <c r="AY17" s="336"/>
      <c r="AZ17" s="351"/>
      <c r="BA17" s="351"/>
      <c r="BB17" s="352"/>
      <c r="BC17" s="352"/>
    </row>
    <row r="18" spans="1:55" ht="63" customHeight="1" thickBo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67"/>
      <c r="AC18" s="367"/>
      <c r="AD18" s="367"/>
      <c r="AE18" s="367"/>
      <c r="AF18" s="367"/>
      <c r="AG18" s="367"/>
      <c r="AH18" s="367"/>
      <c r="AI18" s="367"/>
      <c r="AJ18" s="367"/>
      <c r="AK18" s="367"/>
      <c r="AL18" s="367"/>
      <c r="AM18" s="367"/>
      <c r="AN18" s="367"/>
      <c r="AO18" s="1144" t="s">
        <v>242</v>
      </c>
      <c r="AP18" s="1145"/>
      <c r="AQ18" s="1145"/>
      <c r="AR18" s="1145"/>
      <c r="AS18" s="1145"/>
      <c r="AT18" s="1145"/>
      <c r="AU18" s="1145"/>
      <c r="AV18" s="1145"/>
      <c r="AW18" s="1145"/>
      <c r="AX18" s="1145"/>
      <c r="AY18" s="1145"/>
      <c r="AZ18" s="1145"/>
      <c r="BA18" s="1145"/>
      <c r="BB18" s="1145"/>
      <c r="BC18" s="1146"/>
    </row>
    <row r="19" spans="1:55" ht="41.25" customHeight="1" thickTop="1" thickBot="1">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68"/>
      <c r="AC19" s="368"/>
      <c r="AD19" s="368"/>
      <c r="AE19" s="368"/>
      <c r="AF19" s="368"/>
      <c r="AG19" s="368"/>
      <c r="AH19" s="368"/>
      <c r="AI19" s="368"/>
      <c r="AJ19" s="368"/>
      <c r="AK19" s="368"/>
      <c r="AL19" s="368"/>
      <c r="AM19" s="368"/>
      <c r="AN19" s="369"/>
      <c r="AO19" s="1147">
        <f>IF(AT14="", "", MIN(AT14,150000))</f>
        <v>0</v>
      </c>
      <c r="AP19" s="1148"/>
      <c r="AQ19" s="1148"/>
      <c r="AR19" s="1148"/>
      <c r="AS19" s="1148"/>
      <c r="AT19" s="1148"/>
      <c r="AU19" s="1148"/>
      <c r="AV19" s="1148"/>
      <c r="AW19" s="1148"/>
      <c r="AX19" s="1148"/>
      <c r="AY19" s="1148"/>
      <c r="AZ19" s="1148"/>
      <c r="BA19" s="1148"/>
      <c r="BB19" s="1148"/>
      <c r="BC19" s="338" t="s">
        <v>0</v>
      </c>
    </row>
    <row r="20" spans="1:55" ht="13.5" customHeight="1">
      <c r="A20" s="50"/>
      <c r="B20" s="18"/>
      <c r="C20" s="19"/>
      <c r="D20" s="19"/>
      <c r="E20" s="19"/>
      <c r="F20" s="19"/>
      <c r="G20" s="19"/>
      <c r="H20" s="19"/>
      <c r="I20" s="19"/>
      <c r="J20" s="19"/>
      <c r="K20" s="19"/>
      <c r="L20" s="19"/>
      <c r="M20" s="19"/>
      <c r="N20" s="19"/>
      <c r="O20" s="19"/>
      <c r="P20" s="19"/>
      <c r="Q20" s="168"/>
      <c r="R20" s="168"/>
      <c r="S20" s="168"/>
      <c r="T20" s="168"/>
      <c r="U20" s="19"/>
      <c r="V20" s="19"/>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row>
    <row r="21" spans="1:55" ht="13.5" customHeight="1">
      <c r="A21" s="50"/>
      <c r="B21" s="18"/>
      <c r="C21" s="19"/>
      <c r="D21" s="19"/>
      <c r="E21" s="19"/>
      <c r="F21" s="19"/>
      <c r="G21" s="19"/>
      <c r="H21" s="19"/>
      <c r="I21" s="19"/>
      <c r="J21" s="19"/>
      <c r="K21" s="19"/>
      <c r="L21" s="19"/>
      <c r="M21" s="19"/>
      <c r="N21" s="19"/>
      <c r="O21" s="19"/>
      <c r="P21" s="19"/>
      <c r="Q21" s="168"/>
      <c r="R21" s="168"/>
      <c r="S21" s="168"/>
      <c r="T21" s="168"/>
      <c r="U21" s="19"/>
      <c r="V21" s="19"/>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row>
    <row r="22" spans="1:55" ht="13.5" customHeight="1">
      <c r="A22" s="50"/>
      <c r="B22" s="18"/>
      <c r="C22" s="19"/>
      <c r="D22" s="19"/>
      <c r="E22" s="19"/>
      <c r="F22" s="19"/>
      <c r="G22" s="19"/>
      <c r="H22" s="19"/>
      <c r="I22" s="19"/>
      <c r="J22" s="19"/>
      <c r="K22" s="19"/>
      <c r="L22" s="19"/>
      <c r="M22" s="19"/>
      <c r="N22" s="19"/>
      <c r="O22" s="19"/>
      <c r="P22" s="19"/>
      <c r="Q22" s="168"/>
      <c r="R22" s="168"/>
      <c r="S22" s="168"/>
      <c r="T22" s="168"/>
      <c r="U22" s="19"/>
      <c r="V22" s="19"/>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row>
    <row r="23" spans="1:55" ht="13.5" customHeight="1">
      <c r="A23" s="50"/>
      <c r="B23" s="18"/>
      <c r="C23" s="19"/>
      <c r="D23" s="19"/>
      <c r="E23" s="19"/>
      <c r="F23" s="19"/>
      <c r="G23" s="19"/>
      <c r="H23" s="19"/>
      <c r="I23" s="19"/>
      <c r="J23" s="19"/>
      <c r="K23" s="19"/>
      <c r="L23" s="19"/>
      <c r="M23" s="19"/>
      <c r="N23" s="19"/>
      <c r="O23" s="19"/>
      <c r="P23" s="19"/>
      <c r="Q23" s="168"/>
      <c r="R23" s="168"/>
      <c r="S23" s="168"/>
      <c r="T23" s="168"/>
      <c r="U23" s="19"/>
      <c r="V23" s="19"/>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row>
    <row r="24" spans="1:55" ht="13.5" customHeight="1">
      <c r="A24" s="50"/>
      <c r="B24" s="18"/>
      <c r="C24" s="19"/>
      <c r="D24" s="19"/>
      <c r="E24" s="19"/>
      <c r="F24" s="19"/>
      <c r="G24" s="19"/>
      <c r="H24" s="19"/>
      <c r="I24" s="19"/>
      <c r="J24" s="19"/>
      <c r="K24" s="19"/>
      <c r="L24" s="19"/>
      <c r="M24" s="19"/>
      <c r="N24" s="19"/>
      <c r="O24" s="19"/>
      <c r="P24" s="19"/>
      <c r="Q24" s="168"/>
      <c r="R24" s="168"/>
      <c r="S24" s="168"/>
      <c r="T24" s="168"/>
      <c r="U24" s="19"/>
      <c r="V24" s="19"/>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row>
    <row r="25" spans="1:55" ht="13.5" customHeight="1">
      <c r="A25" s="50"/>
      <c r="B25" s="18"/>
      <c r="C25" s="19"/>
      <c r="D25" s="19"/>
      <c r="E25" s="19"/>
      <c r="F25" s="19"/>
      <c r="G25" s="19"/>
      <c r="H25" s="19"/>
      <c r="I25" s="19"/>
      <c r="J25" s="19"/>
      <c r="K25" s="19"/>
      <c r="L25" s="19"/>
      <c r="M25" s="19"/>
      <c r="N25" s="19"/>
      <c r="O25" s="19"/>
      <c r="P25" s="19"/>
      <c r="Q25" s="168"/>
      <c r="R25" s="168"/>
      <c r="S25" s="168"/>
      <c r="T25" s="168"/>
      <c r="U25" s="19"/>
      <c r="V25" s="19"/>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row>
    <row r="26" spans="1:55" ht="13.5" customHeight="1">
      <c r="A26" s="50"/>
      <c r="B26" s="18"/>
      <c r="C26" s="19"/>
      <c r="D26" s="19"/>
      <c r="E26" s="19"/>
      <c r="F26" s="19"/>
      <c r="G26" s="19"/>
      <c r="H26" s="19"/>
      <c r="I26" s="19"/>
      <c r="J26" s="19"/>
      <c r="K26" s="19"/>
      <c r="L26" s="19"/>
      <c r="M26" s="19"/>
      <c r="N26" s="19"/>
      <c r="O26" s="19"/>
      <c r="P26" s="19"/>
      <c r="Q26" s="168"/>
      <c r="R26" s="168"/>
      <c r="S26" s="168"/>
      <c r="T26" s="168"/>
      <c r="U26" s="19"/>
      <c r="V26" s="19"/>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row>
    <row r="27" spans="1:55" ht="13.5" customHeight="1">
      <c r="A27" s="50"/>
      <c r="B27" s="18"/>
      <c r="C27" s="19"/>
      <c r="D27" s="19"/>
      <c r="E27" s="19"/>
      <c r="F27" s="19"/>
      <c r="G27" s="19"/>
      <c r="H27" s="19"/>
      <c r="I27" s="19"/>
      <c r="J27" s="19"/>
      <c r="K27" s="19"/>
      <c r="L27" s="19"/>
      <c r="M27" s="19"/>
      <c r="N27" s="19"/>
      <c r="O27" s="19"/>
      <c r="P27" s="19"/>
      <c r="Q27" s="168"/>
      <c r="R27" s="168"/>
      <c r="S27" s="168"/>
      <c r="T27" s="168"/>
      <c r="U27" s="19"/>
      <c r="V27" s="19"/>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row>
    <row r="28" spans="1:55" ht="13.5" customHeight="1">
      <c r="A28" s="50"/>
      <c r="B28" s="18"/>
      <c r="C28" s="19"/>
      <c r="D28" s="19"/>
      <c r="E28" s="19"/>
      <c r="F28" s="19"/>
      <c r="G28" s="19"/>
      <c r="H28" s="19"/>
      <c r="I28" s="19"/>
      <c r="J28" s="19"/>
      <c r="K28" s="19"/>
      <c r="L28" s="19"/>
      <c r="M28" s="19"/>
      <c r="N28" s="19"/>
      <c r="O28" s="19"/>
      <c r="P28" s="19"/>
      <c r="Q28" s="168"/>
      <c r="R28" s="168"/>
      <c r="S28" s="168"/>
      <c r="T28" s="168"/>
      <c r="U28" s="19"/>
      <c r="V28" s="19"/>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row>
    <row r="29" spans="1:55" ht="13.5" customHeight="1">
      <c r="A29" s="50"/>
      <c r="B29" s="18"/>
      <c r="C29" s="19"/>
      <c r="D29" s="19"/>
      <c r="E29" s="19"/>
      <c r="F29" s="19"/>
      <c r="G29" s="19"/>
      <c r="H29" s="19"/>
      <c r="I29" s="19"/>
      <c r="J29" s="19"/>
      <c r="K29" s="19"/>
      <c r="L29" s="19"/>
      <c r="M29" s="19"/>
      <c r="N29" s="19"/>
      <c r="O29" s="19"/>
      <c r="P29" s="19"/>
      <c r="Q29" s="168"/>
      <c r="R29" s="168"/>
      <c r="S29" s="168"/>
      <c r="T29" s="168"/>
      <c r="U29" s="19"/>
      <c r="V29" s="19"/>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row>
    <row r="30" spans="1:55" ht="13.5" customHeight="1">
      <c r="A30" s="50"/>
      <c r="B30" s="18"/>
      <c r="C30" s="19"/>
      <c r="D30" s="19"/>
      <c r="E30" s="19"/>
      <c r="F30" s="19"/>
      <c r="G30" s="19"/>
      <c r="H30" s="19"/>
      <c r="I30" s="19"/>
      <c r="J30" s="19"/>
      <c r="K30" s="19"/>
      <c r="L30" s="19"/>
      <c r="M30" s="19"/>
      <c r="N30" s="19"/>
      <c r="O30" s="19"/>
      <c r="P30" s="19"/>
      <c r="Q30" s="168"/>
      <c r="R30" s="168"/>
      <c r="S30" s="168"/>
      <c r="T30" s="168"/>
      <c r="U30" s="19"/>
      <c r="V30" s="19"/>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row>
    <row r="31" spans="1:55" ht="13.5" customHeight="1">
      <c r="A31" s="50"/>
      <c r="B31" s="18"/>
      <c r="C31" s="19"/>
      <c r="D31" s="19"/>
      <c r="E31" s="19"/>
      <c r="F31" s="19"/>
      <c r="G31" s="19"/>
      <c r="H31" s="19"/>
      <c r="I31" s="19"/>
      <c r="J31" s="19"/>
      <c r="K31" s="19"/>
      <c r="L31" s="19"/>
      <c r="M31" s="19"/>
      <c r="N31" s="19"/>
      <c r="O31" s="19"/>
      <c r="P31" s="19"/>
      <c r="Q31" s="168"/>
      <c r="R31" s="168"/>
      <c r="S31" s="168"/>
      <c r="T31" s="168"/>
      <c r="U31" s="19"/>
      <c r="V31" s="19"/>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row>
    <row r="32" spans="1:55" ht="13.5" customHeight="1">
      <c r="A32" s="50"/>
      <c r="B32" s="18"/>
      <c r="C32" s="19"/>
      <c r="D32" s="19"/>
      <c r="E32" s="19"/>
      <c r="F32" s="19"/>
      <c r="G32" s="19"/>
      <c r="H32" s="19"/>
      <c r="I32" s="19"/>
      <c r="J32" s="19"/>
      <c r="K32" s="19"/>
      <c r="L32" s="19"/>
      <c r="M32" s="19"/>
      <c r="N32" s="19"/>
      <c r="O32" s="19"/>
      <c r="P32" s="19"/>
      <c r="Q32" s="168"/>
      <c r="R32" s="168"/>
      <c r="S32" s="168"/>
      <c r="T32" s="168"/>
      <c r="U32" s="19"/>
      <c r="V32" s="19"/>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row>
    <row r="33" spans="1:50" ht="13.5" customHeight="1">
      <c r="A33" s="50"/>
      <c r="B33" s="18"/>
      <c r="C33" s="19"/>
      <c r="D33" s="19"/>
      <c r="E33" s="19"/>
      <c r="F33" s="19"/>
      <c r="G33" s="19"/>
      <c r="H33" s="19"/>
      <c r="I33" s="19"/>
      <c r="J33" s="19"/>
      <c r="K33" s="19"/>
      <c r="L33" s="19"/>
      <c r="M33" s="19"/>
      <c r="N33" s="19"/>
      <c r="O33" s="19"/>
      <c r="P33" s="19"/>
      <c r="Q33" s="168"/>
      <c r="R33" s="168"/>
      <c r="S33" s="168"/>
      <c r="T33" s="168"/>
      <c r="U33" s="19"/>
      <c r="V33" s="19"/>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row>
    <row r="34" spans="1:50" ht="13.5" customHeight="1">
      <c r="A34" s="50"/>
      <c r="B34" s="18"/>
      <c r="C34" s="19"/>
      <c r="D34" s="19"/>
      <c r="E34" s="19"/>
      <c r="F34" s="19"/>
      <c r="G34" s="19"/>
      <c r="H34" s="19"/>
      <c r="I34" s="19"/>
      <c r="J34" s="19"/>
      <c r="K34" s="19"/>
      <c r="L34" s="19"/>
      <c r="M34" s="19"/>
      <c r="N34" s="19"/>
      <c r="O34" s="19"/>
      <c r="P34" s="19"/>
      <c r="Q34" s="168"/>
      <c r="R34" s="168"/>
      <c r="S34" s="168"/>
      <c r="T34" s="168"/>
      <c r="U34" s="19"/>
      <c r="V34" s="19"/>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row>
    <row r="35" spans="1:50" ht="13.5" customHeight="1">
      <c r="A35" s="50"/>
      <c r="B35" s="18"/>
      <c r="C35" s="19"/>
      <c r="D35" s="19"/>
      <c r="E35" s="19"/>
      <c r="F35" s="19"/>
      <c r="G35" s="19"/>
      <c r="H35" s="19"/>
      <c r="I35" s="19"/>
      <c r="J35" s="19"/>
      <c r="K35" s="19"/>
      <c r="L35" s="19"/>
      <c r="M35" s="19"/>
      <c r="N35" s="19"/>
      <c r="O35" s="19"/>
      <c r="P35" s="19"/>
      <c r="Q35" s="168"/>
      <c r="R35" s="168"/>
      <c r="S35" s="168"/>
      <c r="T35" s="168"/>
      <c r="U35" s="19"/>
      <c r="V35" s="19"/>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row>
    <row r="36" spans="1:50" ht="13.5" customHeight="1">
      <c r="A36" s="50"/>
      <c r="B36" s="18"/>
      <c r="C36" s="19"/>
      <c r="D36" s="19"/>
      <c r="E36" s="19"/>
      <c r="F36" s="19"/>
      <c r="G36" s="19"/>
      <c r="H36" s="19"/>
      <c r="I36" s="19"/>
      <c r="J36" s="19"/>
      <c r="K36" s="19"/>
      <c r="L36" s="19"/>
      <c r="M36" s="19"/>
      <c r="N36" s="19"/>
      <c r="O36" s="19"/>
      <c r="P36" s="19"/>
      <c r="Q36" s="168"/>
      <c r="R36" s="168"/>
      <c r="S36" s="168"/>
      <c r="T36" s="168"/>
      <c r="U36" s="19"/>
      <c r="V36" s="19"/>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row>
    <row r="37" spans="1:50" ht="13.5" customHeight="1">
      <c r="A37" s="50"/>
      <c r="B37" s="18"/>
      <c r="C37" s="19"/>
      <c r="D37" s="19"/>
      <c r="E37" s="19"/>
      <c r="F37" s="19"/>
      <c r="G37" s="19"/>
      <c r="H37" s="19"/>
      <c r="I37" s="19"/>
      <c r="J37" s="19"/>
      <c r="K37" s="19"/>
      <c r="L37" s="19"/>
      <c r="M37" s="19"/>
      <c r="N37" s="19"/>
      <c r="O37" s="19"/>
      <c r="P37" s="19"/>
      <c r="Q37" s="168"/>
      <c r="R37" s="168"/>
      <c r="S37" s="168"/>
      <c r="T37" s="168"/>
      <c r="U37" s="19"/>
      <c r="V37" s="19"/>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row>
    <row r="38" spans="1:50" ht="13.5" customHeight="1">
      <c r="A38" s="50"/>
      <c r="B38" s="18"/>
      <c r="C38" s="19"/>
      <c r="D38" s="19"/>
      <c r="E38" s="19"/>
      <c r="F38" s="19"/>
      <c r="G38" s="19"/>
      <c r="H38" s="19"/>
      <c r="I38" s="19"/>
      <c r="J38" s="19"/>
      <c r="K38" s="19"/>
      <c r="L38" s="19"/>
      <c r="M38" s="19"/>
      <c r="N38" s="19"/>
      <c r="O38" s="19"/>
      <c r="P38" s="19"/>
      <c r="Q38" s="168"/>
      <c r="R38" s="168"/>
      <c r="S38" s="168"/>
      <c r="T38" s="168"/>
      <c r="U38" s="19"/>
      <c r="V38" s="19"/>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row>
    <row r="39" spans="1:50" ht="13.5" customHeight="1">
      <c r="A39" s="50"/>
      <c r="B39" s="18"/>
      <c r="C39" s="19"/>
      <c r="D39" s="19"/>
      <c r="E39" s="19"/>
      <c r="F39" s="19"/>
      <c r="G39" s="19"/>
      <c r="H39" s="19"/>
      <c r="I39" s="19"/>
      <c r="J39" s="19"/>
      <c r="K39" s="19"/>
      <c r="L39" s="19"/>
      <c r="M39" s="19"/>
      <c r="N39" s="19"/>
      <c r="O39" s="19"/>
      <c r="P39" s="19"/>
      <c r="Q39" s="168"/>
      <c r="R39" s="168"/>
      <c r="S39" s="168"/>
      <c r="T39" s="168"/>
      <c r="U39" s="19"/>
      <c r="V39" s="19"/>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row>
    <row r="40" spans="1:50" ht="13.5" customHeight="1">
      <c r="A40" s="50"/>
      <c r="B40" s="18"/>
      <c r="C40" s="19"/>
      <c r="D40" s="19"/>
      <c r="E40" s="19"/>
      <c r="F40" s="19"/>
      <c r="G40" s="19"/>
      <c r="H40" s="19"/>
      <c r="I40" s="19"/>
      <c r="J40" s="19"/>
      <c r="K40" s="19"/>
      <c r="L40" s="19"/>
      <c r="M40" s="19"/>
      <c r="N40" s="19"/>
      <c r="O40" s="19"/>
      <c r="P40" s="19"/>
      <c r="Q40" s="168"/>
      <c r="R40" s="168"/>
      <c r="S40" s="168"/>
      <c r="T40" s="168"/>
      <c r="U40" s="19"/>
      <c r="V40" s="19"/>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row>
    <row r="41" spans="1:50" ht="13.5" customHeight="1">
      <c r="A41" s="50"/>
      <c r="B41" s="18"/>
      <c r="C41" s="19"/>
      <c r="D41" s="19"/>
      <c r="E41" s="19"/>
      <c r="F41" s="19"/>
      <c r="G41" s="19"/>
      <c r="H41" s="19"/>
      <c r="I41" s="19"/>
      <c r="J41" s="19"/>
      <c r="K41" s="19"/>
      <c r="L41" s="19"/>
      <c r="M41" s="19"/>
      <c r="N41" s="19"/>
      <c r="O41" s="19"/>
      <c r="P41" s="19"/>
      <c r="Q41" s="168"/>
      <c r="R41" s="168"/>
      <c r="S41" s="168"/>
      <c r="T41" s="168"/>
      <c r="U41" s="19"/>
      <c r="V41" s="19"/>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row>
    <row r="42" spans="1:50" ht="13.5" customHeight="1">
      <c r="A42" s="36"/>
      <c r="B42" s="36"/>
      <c r="C42" s="37"/>
      <c r="D42" s="37"/>
      <c r="E42" s="37"/>
      <c r="F42" s="37"/>
      <c r="G42" s="37"/>
      <c r="H42" s="37"/>
      <c r="I42" s="37"/>
      <c r="J42" s="37"/>
      <c r="K42" s="37"/>
      <c r="L42" s="37"/>
      <c r="M42" s="37"/>
      <c r="N42" s="37"/>
      <c r="O42" s="37"/>
      <c r="P42" s="37"/>
      <c r="Q42" s="4"/>
      <c r="R42" s="4"/>
      <c r="S42" s="4"/>
      <c r="T42" s="4"/>
      <c r="U42" s="37"/>
      <c r="V42" s="3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55"/>
      <c r="AV43" s="55"/>
      <c r="AW43" s="55"/>
      <c r="AX43" s="55"/>
    </row>
    <row r="44" spans="1:50" s="4" customFormat="1" ht="13.5" customHeight="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55"/>
      <c r="AV44" s="55"/>
      <c r="AW44" s="55"/>
      <c r="AX44" s="5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339"/>
    </row>
    <row r="58" spans="59:59" s="38"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8" customFormat="1" ht="13.5" customHeight="1"/>
    <row r="71" spans="1:55" s="38"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row>
    <row r="79" spans="1:55" ht="13.5" customHeight="1">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row>
    <row r="80" spans="1:55" ht="13.5" customHeight="1">
      <c r="A80" s="327"/>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57"/>
      <c r="AZ80" s="57"/>
      <c r="BA80" s="57"/>
      <c r="BB80" s="57"/>
      <c r="BC80" s="57"/>
    </row>
    <row r="81" spans="1:55" ht="13.5" customHeight="1">
      <c r="A81" s="366"/>
      <c r="B81" s="366"/>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339"/>
    </row>
    <row r="153" spans="1:1">
      <c r="A153" s="353">
        <f>SUM(AO19)</f>
        <v>0</v>
      </c>
    </row>
    <row r="168" spans="1:1">
      <c r="A168" s="353">
        <f>SUM(AO19)</f>
        <v>0</v>
      </c>
    </row>
  </sheetData>
  <sheetProtection algorithmName="SHA-512" hashValue="X3NDEvfzV/0KYo++fFOSx7aDyHFNAA33YKrHigZ7gI4drtoM7HsK73MHNBwbbj5/NfjyeyATAEdHkc2a/GsHTQ==" saltValue="jm2VMbSgUO+aAqI55VTokA=="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47">
        <f>'様式第１｜交付申請書'!$CA$2</f>
        <v>0</v>
      </c>
      <c r="AX1" s="647"/>
      <c r="AY1" s="647"/>
      <c r="AZ1" s="647"/>
      <c r="BA1" s="647"/>
      <c r="BB1" s="647"/>
      <c r="BC1" s="65"/>
      <c r="BJ1" s="177"/>
      <c r="BK1" s="177"/>
      <c r="BL1" s="177"/>
    </row>
    <row r="2" spans="1:71" s="1" customFormat="1" ht="18.75" customHeight="1">
      <c r="A2" s="2"/>
      <c r="B2" s="2"/>
      <c r="AK2" s="128" t="s">
        <v>110</v>
      </c>
      <c r="AV2" s="315" t="str">
        <f>'様式第１｜交付申請書'!$BR$3</f>
        <v>申請者名</v>
      </c>
      <c r="AW2" s="647" t="str">
        <f>'様式第１｜交付申請書'!$CA$3</f>
        <v/>
      </c>
      <c r="AX2" s="647"/>
      <c r="AY2" s="647"/>
      <c r="AZ2" s="647"/>
      <c r="BA2" s="647"/>
      <c r="BB2" s="647"/>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593" t="s">
        <v>221</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s="357" customFormat="1" ht="35.5" customHeight="1">
      <c r="A5" s="354" t="s">
        <v>192</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6"/>
      <c r="AV5" s="356"/>
      <c r="AW5" s="356"/>
      <c r="AX5" s="356"/>
      <c r="AY5" s="356"/>
      <c r="AZ5" s="356"/>
      <c r="BA5" s="356"/>
      <c r="BB5" s="356"/>
      <c r="BC5" s="356"/>
      <c r="BJ5" s="358"/>
      <c r="BK5" s="358"/>
      <c r="BL5" s="358"/>
    </row>
    <row r="6" spans="1:71" ht="21" customHeight="1">
      <c r="A6" s="307"/>
      <c r="B6" s="306"/>
      <c r="C6" s="299" t="s">
        <v>181</v>
      </c>
      <c r="D6" s="34"/>
      <c r="E6" s="34"/>
      <c r="F6" s="34"/>
      <c r="G6" s="309"/>
      <c r="H6" s="310"/>
      <c r="I6" s="299" t="s">
        <v>182</v>
      </c>
      <c r="J6" s="34"/>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c r="BP6" s="321" t="s">
        <v>92</v>
      </c>
      <c r="BQ6" s="321"/>
      <c r="BR6" s="321" t="s">
        <v>93</v>
      </c>
      <c r="BS6" s="321" t="s">
        <v>94</v>
      </c>
    </row>
    <row r="7" spans="1:71" ht="36" customHeight="1">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P7" s="319"/>
      <c r="BQ7" s="319"/>
      <c r="BR7" s="321"/>
      <c r="BS7" s="321"/>
    </row>
    <row r="8" spans="1:71" ht="36" customHeight="1">
      <c r="A8" s="54" t="s">
        <v>193</v>
      </c>
      <c r="B8" s="323"/>
      <c r="C8" s="323"/>
      <c r="D8" s="324"/>
      <c r="E8" s="324"/>
      <c r="F8" s="324"/>
      <c r="G8" s="324"/>
      <c r="H8" s="324"/>
      <c r="I8" s="324"/>
      <c r="J8" s="324"/>
      <c r="K8" s="324"/>
      <c r="L8" s="324"/>
      <c r="M8" s="324"/>
      <c r="N8" s="324"/>
      <c r="O8" s="324"/>
      <c r="P8" s="324"/>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J8" s="179"/>
      <c r="BK8" s="179"/>
      <c r="BO8" s="192" t="s">
        <v>72</v>
      </c>
      <c r="BP8" s="167" t="s">
        <v>96</v>
      </c>
      <c r="BQ8" s="167" t="s">
        <v>97</v>
      </c>
      <c r="BR8" s="321"/>
      <c r="BS8" s="321"/>
    </row>
    <row r="9" spans="1:71" s="24" customFormat="1" ht="15" customHeight="1" thickBot="1">
      <c r="A9" s="36"/>
      <c r="B9" s="36"/>
      <c r="C9" s="37"/>
      <c r="D9" s="37"/>
      <c r="E9" s="37"/>
      <c r="F9" s="37"/>
      <c r="G9" s="37"/>
      <c r="H9" s="37"/>
      <c r="I9" s="37"/>
      <c r="J9" s="37"/>
      <c r="K9" s="37"/>
      <c r="L9" s="37"/>
      <c r="M9" s="37"/>
      <c r="N9" s="37"/>
      <c r="O9" s="37"/>
      <c r="P9" s="37"/>
      <c r="Q9" s="4"/>
      <c r="R9" s="4"/>
      <c r="S9" s="4"/>
      <c r="T9" s="4"/>
      <c r="U9" s="37"/>
      <c r="V9" s="37"/>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J9" s="180"/>
      <c r="BK9" s="180"/>
      <c r="BL9" s="180"/>
      <c r="BO9" s="193" t="s">
        <v>73</v>
      </c>
      <c r="BP9" s="166">
        <v>6000</v>
      </c>
      <c r="BQ9" s="166">
        <v>5000</v>
      </c>
      <c r="BR9" s="166">
        <v>7000</v>
      </c>
      <c r="BS9" s="166">
        <v>7500</v>
      </c>
    </row>
    <row r="10" spans="1:71" s="24" customFormat="1" ht="28.5" customHeight="1" thickBot="1">
      <c r="A10" s="1207" t="s">
        <v>84</v>
      </c>
      <c r="B10" s="1208"/>
      <c r="C10" s="1208"/>
      <c r="D10" s="1208"/>
      <c r="E10" s="908" t="s">
        <v>194</v>
      </c>
      <c r="F10" s="908"/>
      <c r="G10" s="908"/>
      <c r="H10" s="908"/>
      <c r="I10" s="908"/>
      <c r="J10" s="908"/>
      <c r="K10" s="908"/>
      <c r="L10" s="908"/>
      <c r="M10" s="908"/>
      <c r="N10" s="909"/>
      <c r="O10" s="325"/>
      <c r="P10" s="325"/>
      <c r="Q10" s="325"/>
      <c r="R10" s="325"/>
      <c r="S10" s="325"/>
      <c r="T10" s="325"/>
      <c r="U10" s="325"/>
      <c r="V10" s="325"/>
      <c r="W10" s="325"/>
      <c r="X10" s="325"/>
      <c r="Y10" s="325"/>
      <c r="Z10" s="325"/>
      <c r="AA10" s="325"/>
      <c r="AB10" s="4"/>
      <c r="AC10" s="4"/>
      <c r="AD10" s="4"/>
      <c r="AE10" s="4"/>
      <c r="AF10" s="4"/>
      <c r="AG10" s="4"/>
      <c r="AH10" s="4"/>
      <c r="AI10" s="4"/>
      <c r="AJ10" s="4"/>
      <c r="AK10" s="4"/>
      <c r="AL10" s="4"/>
      <c r="AM10" s="4"/>
      <c r="AN10" s="4"/>
      <c r="AO10" s="4"/>
      <c r="AP10" s="4"/>
      <c r="AQ10" s="4"/>
      <c r="AR10" s="4"/>
      <c r="AS10" s="326"/>
      <c r="AT10" s="4"/>
      <c r="AU10" s="4"/>
      <c r="AV10" s="4"/>
      <c r="AW10" s="4"/>
      <c r="AX10" s="4"/>
      <c r="AY10" s="4"/>
      <c r="AZ10" s="4"/>
      <c r="BA10" s="4"/>
      <c r="BB10" s="168"/>
      <c r="BC10" s="168"/>
      <c r="BJ10" s="180"/>
      <c r="BK10" s="180"/>
      <c r="BL10" s="180"/>
      <c r="BO10" s="193" t="s">
        <v>74</v>
      </c>
      <c r="BP10" s="166">
        <v>5000</v>
      </c>
      <c r="BQ10" s="166">
        <v>4000</v>
      </c>
      <c r="BR10" s="166">
        <v>6000</v>
      </c>
      <c r="BS10" s="166">
        <v>6500</v>
      </c>
    </row>
    <row r="11" spans="1:71" s="24" customFormat="1" ht="12" customHeight="1" thickBot="1">
      <c r="A11" s="50"/>
      <c r="B11" s="18"/>
      <c r="C11" s="19"/>
      <c r="D11" s="19"/>
      <c r="E11" s="19"/>
      <c r="F11" s="19"/>
      <c r="G11" s="19"/>
      <c r="H11" s="19"/>
      <c r="I11" s="19"/>
      <c r="J11" s="19"/>
      <c r="K11" s="19"/>
      <c r="L11" s="19"/>
      <c r="M11" s="19"/>
      <c r="N11" s="19"/>
      <c r="O11" s="19"/>
      <c r="P11" s="19"/>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57"/>
      <c r="AZ11" s="57"/>
      <c r="BA11" s="57"/>
      <c r="BB11" s="57"/>
      <c r="BC11" s="57"/>
      <c r="BJ11" s="180"/>
      <c r="BK11" s="180"/>
      <c r="BL11" s="180"/>
      <c r="BO11" s="193" t="s">
        <v>75</v>
      </c>
      <c r="BP11" s="166">
        <v>4000</v>
      </c>
      <c r="BQ11" s="166">
        <v>3000</v>
      </c>
      <c r="BR11" s="166">
        <v>5000</v>
      </c>
      <c r="BS11" s="166">
        <v>5500</v>
      </c>
    </row>
    <row r="12" spans="1:71" s="24" customFormat="1" ht="46.5" customHeight="1" thickBot="1">
      <c r="A12" s="1209" t="s">
        <v>195</v>
      </c>
      <c r="B12" s="738"/>
      <c r="C12" s="738"/>
      <c r="D12" s="738"/>
      <c r="E12" s="1210" t="s">
        <v>196</v>
      </c>
      <c r="F12" s="738"/>
      <c r="G12" s="738"/>
      <c r="H12" s="738"/>
      <c r="I12" s="738"/>
      <c r="J12" s="1211" t="s">
        <v>197</v>
      </c>
      <c r="K12" s="1204"/>
      <c r="L12" s="1204"/>
      <c r="M12" s="1204"/>
      <c r="N12" s="1204"/>
      <c r="O12" s="1204"/>
      <c r="P12" s="1204"/>
      <c r="Q12" s="1204"/>
      <c r="R12" s="1204"/>
      <c r="S12" s="1204"/>
      <c r="T12" s="1204"/>
      <c r="U12" s="1204"/>
      <c r="V12" s="1203" t="s">
        <v>10</v>
      </c>
      <c r="W12" s="1204"/>
      <c r="X12" s="1204"/>
      <c r="Y12" s="1204"/>
      <c r="Z12" s="1204"/>
      <c r="AA12" s="1204"/>
      <c r="AB12" s="1204"/>
      <c r="AC12" s="1204"/>
      <c r="AD12" s="1204"/>
      <c r="AE12" s="1204"/>
      <c r="AF12" s="1204"/>
      <c r="AG12" s="1204"/>
      <c r="AH12" s="1204"/>
      <c r="AI12" s="1204"/>
      <c r="AJ12" s="1204"/>
      <c r="AK12" s="1204"/>
      <c r="AL12" s="1205"/>
      <c r="AM12" s="1102" t="s">
        <v>198</v>
      </c>
      <c r="AN12" s="1099"/>
      <c r="AO12" s="1101"/>
      <c r="AP12" s="1203" t="s">
        <v>199</v>
      </c>
      <c r="AQ12" s="1204"/>
      <c r="AR12" s="1204"/>
      <c r="AS12" s="1205"/>
      <c r="AT12" s="1203" t="s">
        <v>200</v>
      </c>
      <c r="AU12" s="1204"/>
      <c r="AV12" s="1204"/>
      <c r="AW12" s="1204"/>
      <c r="AX12" s="1204"/>
      <c r="AY12" s="1204"/>
      <c r="AZ12" s="1204"/>
      <c r="BA12" s="1204"/>
      <c r="BB12" s="1204"/>
      <c r="BC12" s="1206"/>
      <c r="BJ12" s="180"/>
      <c r="BK12" s="180"/>
      <c r="BL12" s="180"/>
      <c r="BO12" s="193" t="s">
        <v>76</v>
      </c>
      <c r="BP12" s="166">
        <v>3000</v>
      </c>
      <c r="BQ12" s="166">
        <v>2000</v>
      </c>
      <c r="BR12" s="166"/>
      <c r="BS12" s="166"/>
    </row>
    <row r="13" spans="1:71" s="24" customFormat="1" ht="37.5" customHeight="1" thickTop="1">
      <c r="A13" s="1212" t="s">
        <v>201</v>
      </c>
      <c r="B13" s="1213"/>
      <c r="C13" s="1213"/>
      <c r="D13" s="1214"/>
      <c r="E13" s="1218"/>
      <c r="F13" s="1188"/>
      <c r="G13" s="1188"/>
      <c r="H13" s="1188"/>
      <c r="I13" s="1188"/>
      <c r="J13" s="1219"/>
      <c r="K13" s="691"/>
      <c r="L13" s="691"/>
      <c r="M13" s="691"/>
      <c r="N13" s="691"/>
      <c r="O13" s="691"/>
      <c r="P13" s="691"/>
      <c r="Q13" s="691"/>
      <c r="R13" s="691"/>
      <c r="S13" s="691"/>
      <c r="T13" s="691"/>
      <c r="U13" s="692"/>
      <c r="V13" s="1220"/>
      <c r="W13" s="1202"/>
      <c r="X13" s="1202"/>
      <c r="Y13" s="1202"/>
      <c r="Z13" s="1202"/>
      <c r="AA13" s="1202"/>
      <c r="AB13" s="1202"/>
      <c r="AC13" s="1202"/>
      <c r="AD13" s="1202"/>
      <c r="AE13" s="1202"/>
      <c r="AF13" s="1202"/>
      <c r="AG13" s="1202"/>
      <c r="AH13" s="1202"/>
      <c r="AI13" s="1202"/>
      <c r="AJ13" s="1202"/>
      <c r="AK13" s="1202"/>
      <c r="AL13" s="1221"/>
      <c r="AM13" s="1222"/>
      <c r="AN13" s="1223"/>
      <c r="AO13" s="1224"/>
      <c r="AP13" s="1237"/>
      <c r="AQ13" s="1237"/>
      <c r="AR13" s="1237"/>
      <c r="AS13" s="1238"/>
      <c r="AT13" s="1172"/>
      <c r="AU13" s="1173"/>
      <c r="AV13" s="1173"/>
      <c r="AW13" s="1173"/>
      <c r="AX13" s="1173"/>
      <c r="AY13" s="1173"/>
      <c r="AZ13" s="1173"/>
      <c r="BA13" s="1173"/>
      <c r="BB13" s="1173"/>
      <c r="BC13" s="1174"/>
      <c r="BJ13" s="180"/>
      <c r="BK13" s="180"/>
      <c r="BL13" s="180"/>
    </row>
    <row r="14" spans="1:71" s="24" customFormat="1" ht="37.5" customHeight="1" thickBot="1">
      <c r="A14" s="1215"/>
      <c r="B14" s="1216"/>
      <c r="C14" s="1216"/>
      <c r="D14" s="1217"/>
      <c r="E14" s="1225"/>
      <c r="F14" s="1158"/>
      <c r="G14" s="1158"/>
      <c r="H14" s="1158"/>
      <c r="I14" s="1158"/>
      <c r="J14" s="1226"/>
      <c r="K14" s="1227"/>
      <c r="L14" s="1227"/>
      <c r="M14" s="1227"/>
      <c r="N14" s="1227"/>
      <c r="O14" s="1227"/>
      <c r="P14" s="1227"/>
      <c r="Q14" s="1227"/>
      <c r="R14" s="1227"/>
      <c r="S14" s="1227"/>
      <c r="T14" s="1227"/>
      <c r="U14" s="1228"/>
      <c r="V14" s="1229"/>
      <c r="W14" s="1156"/>
      <c r="X14" s="1156"/>
      <c r="Y14" s="1156"/>
      <c r="Z14" s="1156"/>
      <c r="AA14" s="1156"/>
      <c r="AB14" s="1156"/>
      <c r="AC14" s="1156"/>
      <c r="AD14" s="1156"/>
      <c r="AE14" s="1156"/>
      <c r="AF14" s="1156"/>
      <c r="AG14" s="1156"/>
      <c r="AH14" s="1156"/>
      <c r="AI14" s="1156"/>
      <c r="AJ14" s="1156"/>
      <c r="AK14" s="1156"/>
      <c r="AL14" s="1230"/>
      <c r="AM14" s="1231"/>
      <c r="AN14" s="1232"/>
      <c r="AO14" s="1233"/>
      <c r="AP14" s="1234"/>
      <c r="AQ14" s="1235"/>
      <c r="AR14" s="1235"/>
      <c r="AS14" s="1236"/>
      <c r="AT14" s="1149"/>
      <c r="AU14" s="1150"/>
      <c r="AV14" s="1150"/>
      <c r="AW14" s="1150"/>
      <c r="AX14" s="1150"/>
      <c r="AY14" s="1150"/>
      <c r="AZ14" s="1150"/>
      <c r="BA14" s="1150"/>
      <c r="BB14" s="1150"/>
      <c r="BC14" s="1151"/>
      <c r="BJ14" s="180"/>
      <c r="BK14" s="180"/>
      <c r="BL14" s="180"/>
    </row>
    <row r="15" spans="1:71" s="24" customFormat="1" ht="37.5" customHeight="1" thickTop="1" thickBot="1">
      <c r="A15" s="846" t="s">
        <v>108</v>
      </c>
      <c r="B15" s="847"/>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7"/>
      <c r="AM15" s="847"/>
      <c r="AN15" s="847"/>
      <c r="AO15" s="847"/>
      <c r="AP15" s="847"/>
      <c r="AQ15" s="847"/>
      <c r="AR15" s="847"/>
      <c r="AS15" s="1239"/>
      <c r="AT15" s="1142">
        <f>SUM(AT13:BC14)</f>
        <v>0</v>
      </c>
      <c r="AU15" s="1142"/>
      <c r="AV15" s="1142"/>
      <c r="AW15" s="1142"/>
      <c r="AX15" s="1142"/>
      <c r="AY15" s="1142"/>
      <c r="AZ15" s="1142"/>
      <c r="BA15" s="1142"/>
      <c r="BB15" s="1142"/>
      <c r="BC15" s="1143"/>
      <c r="BJ15" s="180"/>
      <c r="BK15" s="180"/>
      <c r="BL15" s="180"/>
    </row>
    <row r="16" spans="1:71" s="24" customFormat="1" ht="16.5" customHeight="1">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9"/>
      <c r="AU16" s="330"/>
      <c r="AV16" s="330"/>
      <c r="AW16" s="330"/>
      <c r="AX16" s="330"/>
      <c r="AY16" s="330"/>
      <c r="AZ16" s="330"/>
      <c r="BA16" s="330"/>
      <c r="BB16" s="330"/>
      <c r="BC16" s="331"/>
      <c r="BJ16" s="180"/>
      <c r="BK16" s="180"/>
      <c r="BL16" s="180"/>
    </row>
    <row r="17" spans="1:64" s="24" customFormat="1" ht="37.5" customHeight="1" thickBo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54" t="s">
        <v>202</v>
      </c>
      <c r="AC17" s="328"/>
      <c r="AD17" s="328"/>
      <c r="AE17" s="328"/>
      <c r="AF17" s="328"/>
      <c r="AG17" s="328"/>
      <c r="AH17" s="328"/>
      <c r="AI17" s="328"/>
      <c r="AJ17" s="328"/>
      <c r="AK17" s="328"/>
      <c r="AL17" s="328"/>
      <c r="AM17" s="328"/>
      <c r="AN17" s="328"/>
      <c r="AO17" s="328"/>
      <c r="AP17" s="328"/>
      <c r="AQ17" s="328"/>
      <c r="AR17" s="328"/>
      <c r="AS17" s="328"/>
      <c r="AT17" s="329"/>
      <c r="AU17" s="330"/>
      <c r="AV17" s="330"/>
      <c r="AW17" s="330"/>
      <c r="AX17" s="330"/>
      <c r="AY17" s="330"/>
      <c r="AZ17" s="330"/>
      <c r="BA17" s="330"/>
      <c r="BB17" s="330"/>
      <c r="BC17" s="331"/>
      <c r="BJ17" s="180"/>
      <c r="BK17" s="180"/>
      <c r="BL17" s="180"/>
    </row>
    <row r="18" spans="1:64" s="24" customFormat="1" ht="63" customHeight="1" thickBot="1">
      <c r="A18" s="332"/>
      <c r="B18" s="332"/>
      <c r="C18" s="332"/>
      <c r="D18" s="332"/>
      <c r="E18" s="333"/>
      <c r="F18" s="332"/>
      <c r="G18" s="332"/>
      <c r="H18" s="332"/>
      <c r="I18" s="332"/>
      <c r="J18" s="332"/>
      <c r="K18" s="332"/>
      <c r="L18" s="332"/>
      <c r="M18" s="332"/>
      <c r="N18" s="332"/>
      <c r="O18" s="332"/>
      <c r="P18" s="332"/>
      <c r="Q18" s="332"/>
      <c r="R18" s="332"/>
      <c r="S18" s="333"/>
      <c r="T18" s="332"/>
      <c r="U18" s="332"/>
      <c r="V18" s="332"/>
      <c r="W18" s="332"/>
      <c r="X18" s="332"/>
      <c r="Y18" s="332"/>
      <c r="Z18" s="332"/>
      <c r="AA18" s="332"/>
      <c r="AB18" s="1240" t="s">
        <v>228</v>
      </c>
      <c r="AC18" s="1241"/>
      <c r="AD18" s="1241"/>
      <c r="AE18" s="1241"/>
      <c r="AF18" s="1241"/>
      <c r="AG18" s="1241"/>
      <c r="AH18" s="1241"/>
      <c r="AI18" s="1241"/>
      <c r="AJ18" s="1241"/>
      <c r="AK18" s="1241"/>
      <c r="AL18" s="1241"/>
      <c r="AM18" s="1241"/>
      <c r="AN18" s="1242"/>
      <c r="AO18" s="1241" t="s">
        <v>222</v>
      </c>
      <c r="AP18" s="734"/>
      <c r="AQ18" s="734"/>
      <c r="AR18" s="734"/>
      <c r="AS18" s="734"/>
      <c r="AT18" s="734"/>
      <c r="AU18" s="734"/>
      <c r="AV18" s="734"/>
      <c r="AW18" s="734"/>
      <c r="AX18" s="734"/>
      <c r="AY18" s="734"/>
      <c r="AZ18" s="734"/>
      <c r="BA18" s="734"/>
      <c r="BB18" s="734"/>
      <c r="BC18" s="741"/>
      <c r="BJ18" s="180"/>
      <c r="BK18" s="180"/>
      <c r="BL18" s="180"/>
    </row>
    <row r="19" spans="1:64" s="24" customFormat="1" ht="41.25" customHeight="1" thickTop="1" thickBot="1">
      <c r="A19" s="318"/>
      <c r="B19" s="318"/>
      <c r="C19" s="318"/>
      <c r="D19" s="318"/>
      <c r="E19" s="334"/>
      <c r="F19" s="334"/>
      <c r="G19" s="334"/>
      <c r="H19" s="281"/>
      <c r="I19" s="281"/>
      <c r="J19" s="281"/>
      <c r="K19" s="281"/>
      <c r="L19" s="335"/>
      <c r="M19" s="335"/>
      <c r="N19" s="335"/>
      <c r="O19" s="335"/>
      <c r="P19" s="335"/>
      <c r="Q19" s="335"/>
      <c r="R19" s="336"/>
      <c r="S19" s="335"/>
      <c r="T19" s="335"/>
      <c r="U19" s="335"/>
      <c r="V19" s="335"/>
      <c r="W19" s="335"/>
      <c r="X19" s="335"/>
      <c r="Y19" s="335"/>
      <c r="Z19" s="335"/>
      <c r="AA19" s="335"/>
      <c r="AB19" s="1243">
        <f>IF(AT15="","",ROUNDDOWN(AT15/3,-3))</f>
        <v>0</v>
      </c>
      <c r="AC19" s="1244"/>
      <c r="AD19" s="1244"/>
      <c r="AE19" s="1244"/>
      <c r="AF19" s="1244"/>
      <c r="AG19" s="1244"/>
      <c r="AH19" s="1244"/>
      <c r="AI19" s="1244"/>
      <c r="AJ19" s="1244"/>
      <c r="AK19" s="1244"/>
      <c r="AL19" s="1244"/>
      <c r="AM19" s="1244"/>
      <c r="AN19" s="337" t="s">
        <v>0</v>
      </c>
      <c r="AO19" s="1148">
        <f>IF(AB19="","",MIN(AB19,50000))</f>
        <v>0</v>
      </c>
      <c r="AP19" s="1148"/>
      <c r="AQ19" s="1148"/>
      <c r="AR19" s="1148"/>
      <c r="AS19" s="1148"/>
      <c r="AT19" s="1148"/>
      <c r="AU19" s="1148"/>
      <c r="AV19" s="1148"/>
      <c r="AW19" s="1148"/>
      <c r="AX19" s="1148"/>
      <c r="AY19" s="1148"/>
      <c r="AZ19" s="1148"/>
      <c r="BA19" s="1148"/>
      <c r="BB19" s="1148"/>
      <c r="BC19" s="338" t="s">
        <v>0</v>
      </c>
      <c r="BJ19" s="180"/>
      <c r="BK19" s="180"/>
      <c r="BL19" s="180"/>
    </row>
    <row r="102" spans="1:1">
      <c r="A102" s="340"/>
    </row>
    <row r="103" spans="1:1">
      <c r="A103" s="339"/>
    </row>
    <row r="154" spans="1:1">
      <c r="A154" s="353">
        <f>SUM(AO19)</f>
        <v>0</v>
      </c>
    </row>
  </sheetData>
  <sheetProtection algorithmName="SHA-512" hashValue="QgzE/fGVeD22QGftYJajzyGwhBBHL44Zxz663JOye3+eGxNF5CVK8KtDEvYaJUIx+DdN2xvCkT3y8ZdRLur2KA==" saltValue="f8aHnTKNzuploRh+26WAO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2022-07-19T06:14:12Z</dcterms:modified>
</cp:coreProperties>
</file>