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19年度事業\11_R1補正　活動拠点強靭・自給エリア\11_自給エリア\90_HPイメージ等\cat-07\doc\"/>
    </mc:Choice>
  </mc:AlternateContent>
  <bookViews>
    <workbookView xWindow="0" yWindow="0" windowWidth="17100" windowHeight="6552" tabRatio="946" firstSheet="1" activeTab="4"/>
  </bookViews>
  <sheets>
    <sheet name="PW" sheetId="20" state="hidden" r:id="rId1"/>
    <sheet name="応募申請時提出書類等一覧" sheetId="13" r:id="rId2"/>
    <sheet name="様式１応募申請書" sheetId="12" r:id="rId3"/>
    <sheet name="様式1別紙1" sheetId="2" r:id="rId4"/>
    <sheet name="様式1別紙2" sheetId="21" r:id="rId5"/>
    <sheet name="別紙2車両内訳" sheetId="15" r:id="rId6"/>
    <sheet name="別紙2車両内訳 (入力説明)" sheetId="19" r:id="rId7"/>
    <sheet name="別紙3 導入設備の明細表" sheetId="17" r:id="rId8"/>
    <sheet name="def20200117" sheetId="16" state="hidden" r:id="rId9"/>
  </sheets>
  <externalReferences>
    <externalReference r:id="rId10"/>
  </externalReferences>
  <definedNames>
    <definedName name="BMW_i3" localSheetId="6">#REF!</definedName>
    <definedName name="BMW_i3">#REF!</definedName>
    <definedName name="BMW_i3_Atelier" localSheetId="6">#REF!</definedName>
    <definedName name="BMW_i3_Atelier">#REF!</definedName>
    <definedName name="BMW_i3_Lodge" localSheetId="6">#REF!</definedName>
    <definedName name="BMW_i3_Lodge">#REF!</definedName>
    <definedName name="BMW_i3_Suite" localSheetId="6">#REF!</definedName>
    <definedName name="BMW_i3_Suite">#REF!</definedName>
    <definedName name="_xlnm.Print_Area" localSheetId="5">別紙2車両内訳!$B$2:$G$32</definedName>
    <definedName name="_xlnm.Print_Area" localSheetId="6">'別紙2車両内訳 (入力説明)'!$B$2:$H$32</definedName>
    <definedName name="_xlnm.Print_Area" localSheetId="7">'別紙3 導入設備の明細表'!$A$1:$AP$34</definedName>
    <definedName name="_xlnm.Print_Area" localSheetId="2">様式１応募申請書!$A$1:$J$39</definedName>
    <definedName name="_xlnm.Print_Area" localSheetId="3">様式1別紙1!$A$1:$J$231</definedName>
    <definedName name="エネルギー種類">#REF!</definedName>
    <definedName name="ジャガー_I_PACE_First_Edition" localSheetId="6">#REF!</definedName>
    <definedName name="ジャガー_I_PACE_First_Edition">#REF!</definedName>
    <definedName name="ジャガー_I_PACE_HSE" localSheetId="6">#REF!</definedName>
    <definedName name="ジャガー_I_PACE_HSE">#REF!</definedName>
    <definedName name="ジャガー_I_PACE_HSE_エアサスペンション" localSheetId="6">#REF!</definedName>
    <definedName name="ジャガー_I_PACE_HSE_エアサスペンション">#REF!</definedName>
    <definedName name="ジャガー_I_PACE_S" localSheetId="6">#REF!</definedName>
    <definedName name="ジャガー_I_PACE_S">#REF!</definedName>
    <definedName name="ジャガー_I_PACE_S_エアサスペンション" localSheetId="6">#REF!</definedName>
    <definedName name="ジャガー_I_PACE_S_エアサスペンション">#REF!</definedName>
    <definedName name="ジャガー_I_PACE_SE" localSheetId="6">#REF!</definedName>
    <definedName name="ジャガー_I_PACE_SE">#REF!</definedName>
    <definedName name="ジャガー_I_PACE_SE_エアサスペンション" localSheetId="6">#REF!</definedName>
    <definedName name="ジャガー_I_PACE_SE_エアサスペンション">#REF!</definedName>
    <definedName name="テスラ_モデル_3_AWD_パフォーマンス" localSheetId="6">#REF!</definedName>
    <definedName name="テスラ_モデル_3_AWD_パフォーマンス">#REF!</definedName>
    <definedName name="テスラ_モデル_3_AWD_ロングレンジ" localSheetId="6">#REF!</definedName>
    <definedName name="テスラ_モデル_3_AWD_ロングレンジ">#REF!</definedName>
    <definedName name="テスラ_モデル_3_RWD_スタンダードレンジプラス" localSheetId="6">#REF!</definedName>
    <definedName name="テスラ_モデル_3_RWD_スタンダードレンジプラス">#REF!</definedName>
    <definedName name="テスラ_モデル_S_Model_S_3D1_L1S_87" localSheetId="6">#REF!</definedName>
    <definedName name="テスラ_モデル_S_Model_S_3D1_L1S_87">#REF!</definedName>
    <definedName name="テスラ_モデル_S_Model_S_3D1_L2S_66" localSheetId="6">#REF!</definedName>
    <definedName name="テスラ_モデル_S_Model_S_3D1_L2S_66">#REF!</definedName>
    <definedName name="テスラ_モデル_S_Model_S_3D1_L2S_87" localSheetId="6">#REF!</definedName>
    <definedName name="テスラ_モデル_S_Model_S_3D1_L2S_87">#REF!</definedName>
    <definedName name="テスラ_モデル_S_Model_S_L2S_L1S_87" localSheetId="6">#REF!</definedName>
    <definedName name="テスラ_モデル_S_Model_S_L2S_L1S_87">#REF!</definedName>
    <definedName name="テスラ_モデル_S_Model_S_L2S_L2S_87" localSheetId="6">#REF!</definedName>
    <definedName name="テスラ_モデル_S_Model_S_L2S_L2S_87">#REF!</definedName>
    <definedName name="テスラ_モデル_X_Model_X_3D1_L1S_87" localSheetId="6">#REF!</definedName>
    <definedName name="テスラ_モデル_X_Model_X_3D1_L1S_87">#REF!</definedName>
    <definedName name="テスラ_モデル_X_Model_X_3D1_L2S_66" localSheetId="6">#REF!</definedName>
    <definedName name="テスラ_モデル_X_Model_X_3D1_L2S_66">#REF!</definedName>
    <definedName name="テスラ_モデル_X_Model_X_3D1_L2S_87" localSheetId="6">#REF!</definedName>
    <definedName name="テスラ_モデル_X_Model_X_3D1_L2S_87">#REF!</definedName>
    <definedName name="テスラ_モデル_X_Model_X_L2S_L1S_87" localSheetId="6">#REF!</definedName>
    <definedName name="テスラ_モデル_X_Model_X_L2S_L1S_87">#REF!</definedName>
    <definedName name="テスラ_モデル_X_Model_X_L2S_L2S_87" localSheetId="6">#REF!</definedName>
    <definedName name="テスラ_モデル_X_Model_X_L2S_L2S_87">#REF!</definedName>
    <definedName name="フォルクスワーゲン_e_Golf__Premium" localSheetId="6">#REF!</definedName>
    <definedName name="フォルクスワーゲン_e_Golf__Premium">#REF!</definedName>
    <definedName name="メーカー名・車名" localSheetId="6">#REF!</definedName>
    <definedName name="メーカー名・車名">#REF!</definedName>
    <definedName name="メルセデス・ベンツ_EQC__400_4MATIC" localSheetId="6">#REF!</definedName>
    <definedName name="メルセデス・ベンツ_EQC__400_4MATIC">#REF!</definedName>
    <definedName name="メルセデス・ベンツ_EQC__Edition_1886" localSheetId="6">#REF!</definedName>
    <definedName name="メルセデス・ベンツ_EQC__Edition_1886">#REF!</definedName>
    <definedName name="換算係数">#REF!</definedName>
    <definedName name="既存or新設">#REF!</definedName>
    <definedName name="既存選択リスト">#REF!</definedName>
    <definedName name="区分" localSheetId="6">#REF!</definedName>
    <definedName name="区分">#REF!</definedName>
    <definedName name="型式" localSheetId="6">#REF!</definedName>
    <definedName name="型式">#REF!</definedName>
    <definedName name="産業分類" localSheetId="7">[1]産業分類!$C$4:$C$119</definedName>
    <definedName name="産業分類">[1]産業分類!$C$4:$C$119</definedName>
    <definedName name="車種" localSheetId="6">#REF!</definedName>
    <definedName name="車種">#REF!</definedName>
    <definedName name="日産_e_NV200_バン_GX_2人乗り_16ﾓﾃﾞﾙ" localSheetId="6">#REF!</definedName>
    <definedName name="日産_e_NV200_バン_GX_2人乗り_16ﾓﾃﾞﾙ">#REF!</definedName>
    <definedName name="日産_e_NV200_バン_GX_5人乗り_16ﾓﾃﾞﾙ" localSheetId="6">#REF!</definedName>
    <definedName name="日産_e_NV200_バン_GX_5人乗り_16ﾓﾃﾞﾙ">#REF!</definedName>
    <definedName name="日産_e_NV200_バン_GXルートバン_16ﾓﾃﾞﾙ" localSheetId="6">#REF!</definedName>
    <definedName name="日産_e_NV200_バン_GXルートバン_16ﾓﾃﾞﾙ">#REF!</definedName>
    <definedName name="日産_e_NV200_バン_VX_2人乗り_16ﾓﾃﾞﾙ" localSheetId="6">#REF!</definedName>
    <definedName name="日産_e_NV200_バン_VX_2人乗り_16ﾓﾃﾞﾙ">#REF!</definedName>
    <definedName name="日産_e_NV200_バン_VX_5人乗り_16ﾓﾃﾞﾙ" localSheetId="6">#REF!</definedName>
    <definedName name="日産_e_NV200_バン_VX_5人乗り_16ﾓﾃﾞﾙ">#REF!</definedName>
    <definedName name="日産_e_NV200_バン_VXルートバン_16ﾓﾃﾞﾙ" localSheetId="6">#REF!</definedName>
    <definedName name="日産_e_NV200_バン_VXルートバン_16ﾓﾃﾞﾙ">#REF!</definedName>
    <definedName name="日産_e_NV200バン_GX_2人乗り_40kWhモデル" localSheetId="6">#REF!</definedName>
    <definedName name="日産_e_NV200バン_GX_2人乗り_40kWhモデル">#REF!</definedName>
    <definedName name="日産_e_NV200バン_GX_5人乗り_40kWhモデル" localSheetId="6">#REF!</definedName>
    <definedName name="日産_e_NV200バン_GX_5人乗り_40kWhモデル">#REF!</definedName>
    <definedName name="日産_e_NV200バン_GXルートバン_40kWhモデル" localSheetId="6">#REF!</definedName>
    <definedName name="日産_e_NV200バン_GXルートバン_40kWhモデル">#REF!</definedName>
    <definedName name="日産_e_NV200ワゴン_G_5人乗り_40kWhモデル" localSheetId="6">#REF!</definedName>
    <definedName name="日産_e_NV200ワゴン_G_5人乗り_40kWhモデル">#REF!</definedName>
    <definedName name="日産_e_NV200ワゴン_G_7人乗り_40kWhモデル" localSheetId="6">#REF!</definedName>
    <definedName name="日産_e_NV200ワゴン_G_7人乗り_40kWhモデル">#REF!</definedName>
    <definedName name="日産_リーフ__G__ｻｲﾄﾞ_ｶｰﾃﾝｴｱﾊﾞｯｸﾞｼｽﾃﾑ無__15ﾓﾃﾞﾙ" localSheetId="6">#REF!</definedName>
    <definedName name="日産_リーフ__G__ｻｲﾄﾞ_ｶｰﾃﾝｴｱﾊﾞｯｸﾞｼｽﾃﾑ無__15ﾓﾃﾞﾙ">#REF!</definedName>
    <definedName name="日産_リーフ__G_15ﾓﾃﾞﾙ" localSheetId="6">#REF!</definedName>
    <definedName name="日産_リーフ__G_15ﾓﾃﾞﾙ">#REF!</definedName>
    <definedName name="日産_リーフ__G_エアロスタイル__ｻｲﾄﾞ_ｶｰﾃﾝｴｱﾊﾞｯｸﾞｼｽﾃﾑ無__15ﾓﾃﾞﾙ" localSheetId="6">#REF!</definedName>
    <definedName name="日産_リーフ__G_エアロスタイル__ｻｲﾄﾞ_ｶｰﾃﾝｴｱﾊﾞｯｸﾞｼｽﾃﾑ無__15ﾓﾃﾞﾙ">#REF!</definedName>
    <definedName name="日産_リーフ__G_エアロスタイル_15ﾓﾃﾞﾙ" localSheetId="6">#REF!</definedName>
    <definedName name="日産_リーフ__G_エアロスタイル_15ﾓﾃﾞﾙ">#REF!</definedName>
    <definedName name="日産_リーフ__S__ｻｲﾄﾞ_ｶｰﾃﾝｴｱﾊﾞｯｸﾞｼｽﾃﾑ無__15ﾓﾃﾞﾙ" localSheetId="6">#REF!</definedName>
    <definedName name="日産_リーフ__S__ｻｲﾄﾞ_ｶｰﾃﾝｴｱﾊﾞｯｸﾞｼｽﾃﾑ無__15ﾓﾃﾞﾙ">#REF!</definedName>
    <definedName name="日産_リーフ__S_15ﾓﾃﾞﾙ" localSheetId="6">#REF!</definedName>
    <definedName name="日産_リーフ__S_15ﾓﾃﾞﾙ">#REF!</definedName>
    <definedName name="日産_リーフ__S_エアロスタイル__ｻｲﾄﾞ_ｶｰﾃﾝｴｱﾊﾞｯｸﾞｼｽﾃﾑ無__15ﾓﾃﾞﾙ" localSheetId="6">#REF!</definedName>
    <definedName name="日産_リーフ__S_エアロスタイル__ｻｲﾄﾞ_ｶｰﾃﾝｴｱﾊﾞｯｸﾞｼｽﾃﾑ無__15ﾓﾃﾞﾙ">#REF!</definedName>
    <definedName name="日産_リーフ__S_エアロスタイル_15ﾓﾃﾞﾙ" localSheetId="6">#REF!</definedName>
    <definedName name="日産_リーフ__S_エアロスタイル_15ﾓﾃﾞﾙ">#REF!</definedName>
    <definedName name="日産_リーフ__X__ｻｲﾄﾞ_ｶｰﾃﾝｴｱﾊﾞｯｸﾞｼｽﾃﾑ無__15ﾓﾃﾞﾙ" localSheetId="6">#REF!</definedName>
    <definedName name="日産_リーフ__X__ｻｲﾄﾞ_ｶｰﾃﾝｴｱﾊﾞｯｸﾞｼｽﾃﾑ無__15ﾓﾃﾞﾙ">#REF!</definedName>
    <definedName name="日産_リーフ__X_15ﾓﾃﾞﾙ" localSheetId="6">#REF!</definedName>
    <definedName name="日産_リーフ__X_15ﾓﾃﾞﾙ">#REF!</definedName>
    <definedName name="日産_リーフ__X_80th_15ﾓﾃﾞﾙ__ｻｲﾄﾞ_ｶｰﾃﾝｴｱﾊﾞｯｸﾞｼｽﾃﾑ無" localSheetId="6">#REF!</definedName>
    <definedName name="日産_リーフ__X_80th_15ﾓﾃﾞﾙ__ｻｲﾄﾞ_ｶｰﾃﾝｴｱﾊﾞｯｸﾞｼｽﾃﾑ無">#REF!</definedName>
    <definedName name="日産_リーフ__X_80th_Special_Color_Limited_15ﾓﾃﾞﾙ" localSheetId="6">#REF!</definedName>
    <definedName name="日産_リーフ__X_80th_Special_Color_Limited_15ﾓﾃﾞﾙ">#REF!</definedName>
    <definedName name="日産_リーフ__X_エアロスタイル__ｻｲﾄﾞ_ｶｰﾃﾝｴｱﾊﾞｯｸﾞｼｽﾃﾑ無__15ﾓﾃﾞﾙ" localSheetId="6">#REF!</definedName>
    <definedName name="日産_リーフ__X_エアロスタイル__ｻｲﾄﾞ_ｶｰﾃﾝｴｱﾊﾞｯｸﾞｼｽﾃﾑ無__15ﾓﾃﾞﾙ">#REF!</definedName>
    <definedName name="日産_リーフ__X_エアロスタイル_15ﾓﾃﾞﾙ" localSheetId="6">#REF!</definedName>
    <definedName name="日産_リーフ__X_エアロスタイル_15ﾓﾃﾞﾙ">#REF!</definedName>
    <definedName name="日産_リーフ__X_運転席マイティグリップ__ｻｲﾄﾞｴｱﾊﾞｯｸﾞ無__15ﾓﾃﾞﾙ" localSheetId="6">#REF!</definedName>
    <definedName name="日産_リーフ__X_運転席マイティグリップ__ｻｲﾄﾞｴｱﾊﾞｯｸﾞ無__15ﾓﾃﾞﾙ">#REF!</definedName>
    <definedName name="日産_リーフ__アンシャンテ_助手席回転シート_G_15ﾓﾃﾞﾙ" localSheetId="6">#REF!</definedName>
    <definedName name="日産_リーフ__アンシャンテ_助手席回転シート_G_15ﾓﾃﾞﾙ">#REF!</definedName>
    <definedName name="日産_リーフ__アンシャンテ_助手席回転シート_X_15ﾓﾃﾞﾙ" localSheetId="6">#REF!</definedName>
    <definedName name="日産_リーフ__アンシャンテ_助手席回転シート_X_15ﾓﾃﾞﾙ">#REF!</definedName>
    <definedName name="日産_リーフ__ドライビングヘルパー_G_15ﾓﾃﾞﾙ" localSheetId="6">#REF!</definedName>
    <definedName name="日産_リーフ__ドライビングヘルパー_G_15ﾓﾃﾞﾙ">#REF!</definedName>
    <definedName name="日産_リーフ__ドライビングヘルパー_X_15ﾓﾃﾞﾙ" localSheetId="6">#REF!</definedName>
    <definedName name="日産_リーフ__ドライビングヘルパー_X_15ﾓﾃﾞﾙ">#REF!</definedName>
    <definedName name="日産_リーフ_24G" localSheetId="6">#REF!</definedName>
    <definedName name="日産_リーフ_24G">#REF!</definedName>
    <definedName name="日産_リーフ_24G__ｻｲﾄﾞ_ｶｰﾃﾝｴｱバッグｼｽﾃﾑ無" localSheetId="6">#REF!</definedName>
    <definedName name="日産_リーフ_24G__ｻｲﾄﾞ_ｶｰﾃﾝｴｱバッグｼｽﾃﾑ無">#REF!</definedName>
    <definedName name="日産_リーフ_24G_ｴｱﾛｽﾀｲﾙ" localSheetId="6">#REF!</definedName>
    <definedName name="日産_リーフ_24G_ｴｱﾛｽﾀｲﾙ">#REF!</definedName>
    <definedName name="日産_リーフ_24G_ｴｱﾛｽﾀｲﾙ_ｻｲﾄﾞ_ｶｰﾃﾝｴｱバッグｼｽﾃﾑ無" localSheetId="6">#REF!</definedName>
    <definedName name="日産_リーフ_24G_ｴｱﾛｽﾀｲﾙ_ｻｲﾄﾞ_ｶｰﾃﾝｴｱバッグｼｽﾃﾑ無">#REF!</definedName>
    <definedName name="日産_リーフ_24S" localSheetId="6">#REF!</definedName>
    <definedName name="日産_リーフ_24S">#REF!</definedName>
    <definedName name="日産_リーフ_24S__ｻｲﾄﾞ_ｶｰﾃﾝｴｱバッグｼｽﾃﾑ無" localSheetId="6">#REF!</definedName>
    <definedName name="日産_リーフ_24S__ｻｲﾄﾞ_ｶｰﾃﾝｴｱバッグｼｽﾃﾑ無">#REF!</definedName>
    <definedName name="日産_リーフ_24S_ｴｱﾛｽﾀｲﾙ" localSheetId="6">#REF!</definedName>
    <definedName name="日産_リーフ_24S_ｴｱﾛｽﾀｲﾙ">#REF!</definedName>
    <definedName name="日産_リーフ_24S_ｴｱﾛｽﾀｲﾙ_ｻｲﾄﾞ_ｶｰﾃﾝｴｱバッグｼｽﾃﾑ無" localSheetId="6">#REF!</definedName>
    <definedName name="日産_リーフ_24S_ｴｱﾛｽﾀｲﾙ_ｻｲﾄﾞ_ｶｰﾃﾝｴｱバッグｼｽﾃﾑ無">#REF!</definedName>
    <definedName name="日産_リーフ_24X" localSheetId="6">#REF!</definedName>
    <definedName name="日産_リーフ_24X">#REF!</definedName>
    <definedName name="日産_リーフ_24X__ｻｲﾄﾞ_ｶｰﾃﾝｴｱバッグｼｽﾃﾑ無" localSheetId="6">#REF!</definedName>
    <definedName name="日産_リーフ_24X__ｻｲﾄﾞ_ｶｰﾃﾝｴｱバッグｼｽﾃﾑ無">#REF!</definedName>
    <definedName name="日産_リーフ_24X_ｴｱﾛｽﾀｲﾙ" localSheetId="6">#REF!</definedName>
    <definedName name="日産_リーフ_24X_ｴｱﾛｽﾀｲﾙ">#REF!</definedName>
    <definedName name="日産_リーフ_24X_ｴｱﾛｽﾀｲﾙ_ｻｲﾄﾞ_ｶｰﾃﾝｴｱバッグｼｽﾃﾑ無" localSheetId="6">#REF!</definedName>
    <definedName name="日産_リーフ_24X_ｴｱﾛｽﾀｲﾙ_ｻｲﾄﾞ_ｶｰﾃﾝｴｱバッグｼｽﾃﾑ無">#REF!</definedName>
    <definedName name="日産_リーフ_30G" localSheetId="6">#REF!</definedName>
    <definedName name="日産_リーフ_30G">#REF!</definedName>
    <definedName name="日産_リーフ_30G__ｻｲﾄﾞ_ｶｰﾃﾝｴｱバッグｼｽﾃﾑ無" localSheetId="6">#REF!</definedName>
    <definedName name="日産_リーフ_30G__ｻｲﾄﾞ_ｶｰﾃﾝｴｱバッグｼｽﾃﾑ無">#REF!</definedName>
    <definedName name="日産_リーフ_30G_thanks_edition" localSheetId="6">#REF!</definedName>
    <definedName name="日産_リーフ_30G_thanks_edition">#REF!</definedName>
    <definedName name="日産_リーフ_30G_ｴｱﾛｽﾀｲﾙ" localSheetId="6">#REF!</definedName>
    <definedName name="日産_リーフ_30G_ｴｱﾛｽﾀｲﾙ">#REF!</definedName>
    <definedName name="日産_リーフ_30G_ｴｱﾛｽﾀｲﾙ_thanks_edition" localSheetId="6">#REF!</definedName>
    <definedName name="日産_リーフ_30G_ｴｱﾛｽﾀｲﾙ_thanks_edition">#REF!</definedName>
    <definedName name="日産_リーフ_30G_ｴｱﾛｽﾀｲﾙ_ｻｲﾄﾞ_ｶｰﾃﾝｴｱバッグｼｽﾃﾑ無" localSheetId="6">#REF!</definedName>
    <definedName name="日産_リーフ_30G_ｴｱﾛｽﾀｲﾙ_ｻｲﾄﾞ_ｶｰﾃﾝｴｱバッグｼｽﾃﾑ無">#REF!</definedName>
    <definedName name="日産_リーフ_30S" localSheetId="6">#REF!</definedName>
    <definedName name="日産_リーフ_30S">#REF!</definedName>
    <definedName name="日産_リーフ_30S__ｻｲﾄﾞ_ｶｰﾃﾝｴｱバッグｼｽﾃﾑ無" localSheetId="6">#REF!</definedName>
    <definedName name="日産_リーフ_30S__ｻｲﾄﾞ_ｶｰﾃﾝｴｱバッグｼｽﾃﾑ無">#REF!</definedName>
    <definedName name="日産_リーフ_30S_ｴｱﾛｽﾀｲﾙ" localSheetId="6">#REF!</definedName>
    <definedName name="日産_リーフ_30S_ｴｱﾛｽﾀｲﾙ">#REF!</definedName>
    <definedName name="日産_リーフ_30S_ｴｱﾛｽﾀｲﾙ_ｻｲﾄﾞ_ｶｰﾃﾝｴｱバッグｼｽﾃﾑ無" localSheetId="6">#REF!</definedName>
    <definedName name="日産_リーフ_30S_ｴｱﾛｽﾀｲﾙ_ｻｲﾄﾞ_ｶｰﾃﾝｴｱバッグｼｽﾃﾑ無">#REF!</definedName>
    <definedName name="日産_リーフ_30X" localSheetId="6">#REF!</definedName>
    <definedName name="日産_リーフ_30X">#REF!</definedName>
    <definedName name="日産_リーフ_30X__ｻｲﾄﾞ_ｶｰﾃﾝｴｱバッグｼｽﾃﾑ無" localSheetId="6">#REF!</definedName>
    <definedName name="日産_リーフ_30X__ｻｲﾄﾞ_ｶｰﾃﾝｴｱバッグｼｽﾃﾑ無">#REF!</definedName>
    <definedName name="日産_リーフ_30X_thanks_edition" localSheetId="6">#REF!</definedName>
    <definedName name="日産_リーフ_30X_thanks_edition">#REF!</definedName>
    <definedName name="日産_リーフ_30X_thanks_edition_ｻｲﾄﾞ_ｶｰﾃﾝｴｱﾊﾞｯｸｼｽﾃﾑ無" localSheetId="6">#REF!</definedName>
    <definedName name="日産_リーフ_30X_thanks_edition_ｻｲﾄﾞ_ｶｰﾃﾝｴｱﾊﾞｯｸｼｽﾃﾑ無">#REF!</definedName>
    <definedName name="日産_リーフ_30X_ｴｱﾛ_thanks_edition_ｻｲﾄﾞ_ｶｰﾃﾝｴｱﾊﾞｯｸｼｽﾃﾑ無" localSheetId="6">#REF!</definedName>
    <definedName name="日産_リーフ_30X_ｴｱﾛ_thanks_edition_ｻｲﾄﾞ_ｶｰﾃﾝｴｱﾊﾞｯｸｼｽﾃﾑ無">#REF!</definedName>
    <definedName name="日産_リーフ_30X_ｴｱﾛｽﾀｲﾙ" localSheetId="6">#REF!</definedName>
    <definedName name="日産_リーフ_30X_ｴｱﾛｽﾀｲﾙ">#REF!</definedName>
    <definedName name="日産_リーフ_30X_ｴｱﾛｽﾀｲﾙ_thanks_edition" localSheetId="6">#REF!</definedName>
    <definedName name="日産_リーフ_30X_ｴｱﾛｽﾀｲﾙ_thanks_edition">#REF!</definedName>
    <definedName name="日産_リーフ_30X_ｴｱﾛｽﾀｲﾙ_ｻｲﾄﾞ_ｶｰﾃﾝｴｱバッグｼｽﾃﾑ無" localSheetId="6">#REF!</definedName>
    <definedName name="日産_リーフ_30X_ｴｱﾛｽﾀｲﾙ_ｻｲﾄﾞ_ｶｰﾃﾝｴｱバッグｼｽﾃﾑ無">#REF!</definedName>
    <definedName name="日産_リーフ_AUTECH_19モデル" localSheetId="6">#REF!</definedName>
    <definedName name="日産_リーフ_AUTECH_19モデル">#REF!</definedName>
    <definedName name="日産_リーフ_AUTECH_20モデル" localSheetId="6">#REF!</definedName>
    <definedName name="日産_リーフ_AUTECH_20モデル">#REF!</definedName>
    <definedName name="日産_リーフ_e__AUTECH_19モデル" localSheetId="6">#REF!</definedName>
    <definedName name="日産_リーフ_e__AUTECH_19モデル">#REF!</definedName>
    <definedName name="日産_リーフ_e__AUTECH_20モデル" localSheetId="6">#REF!</definedName>
    <definedName name="日産_リーフ_e__AUTECH_20モデル">#REF!</definedName>
    <definedName name="日産_リーフ_e__G" localSheetId="6">#REF!</definedName>
    <definedName name="日産_リーフ_e__G">#REF!</definedName>
    <definedName name="日産_リーフ_e__X" localSheetId="6">#REF!</definedName>
    <definedName name="日産_リーフ_e__X">#REF!</definedName>
    <definedName name="日産_リーフ_G" localSheetId="6">#REF!</definedName>
    <definedName name="日産_リーフ_G">#REF!</definedName>
    <definedName name="日産_リーフ_NISMO" localSheetId="6">#REF!</definedName>
    <definedName name="日産_リーフ_NISMO">#REF!</definedName>
    <definedName name="日産_リーフ_S" localSheetId="6">#REF!</definedName>
    <definedName name="日産_リーフ_S">#REF!</definedName>
    <definedName name="日産_リーフ_X" localSheetId="6">#REF!</definedName>
    <definedName name="日産_リーフ_X">#REF!</definedName>
    <definedName name="日産_リーフ_X_10万台記念車" localSheetId="6">#REF!</definedName>
    <definedName name="日産_リーフ_X_10万台記念車">#REF!</definedName>
    <definedName name="日産_リーフ_X_V_セレクション" localSheetId="6">#REF!</definedName>
    <definedName name="日産_リーフ_X_V_セレクション">#REF!</definedName>
    <definedName name="日産_リーフ_ｱﾝｼｬﾝﾃ助手席回転ｼｰﾄ_30G" localSheetId="6">#REF!</definedName>
    <definedName name="日産_リーフ_ｱﾝｼｬﾝﾃ助手席回転ｼｰﾄ_30G">#REF!</definedName>
    <definedName name="日産_リーフ_ｱﾝｼｬﾝﾃ助手席回転ｼｰﾄ_30X" localSheetId="6">#REF!</definedName>
    <definedName name="日産_リーフ_ｱﾝｼｬﾝﾃ助手席回転ｼｰﾄ_30X">#REF!</definedName>
    <definedName name="日産_リーフ_ﾄﾞﾗｲﾋﾞﾝｸﾞﾍﾙﾊﾟｰ_30G" localSheetId="6">#REF!</definedName>
    <definedName name="日産_リーフ_ﾄﾞﾗｲﾋﾞﾝｸﾞﾍﾙﾊﾟｰ_30G">#REF!</definedName>
    <definedName name="日産_リーフ_ﾄﾞﾗｲﾋﾞﾝｸﾞﾍﾙﾊﾟｰ_30X" localSheetId="6">#REF!</definedName>
    <definedName name="日産_リーフ_ﾄﾞﾗｲﾋﾞﾝｸﾞﾍﾙﾊﾟｰ_30X">#REF!</definedName>
    <definedName name="補助金交付額" localSheetId="6">#REF!</definedName>
    <definedName name="補助金交付額">#REF!</definedName>
    <definedName name="補助事業者">#REF!</definedName>
    <definedName name="補助率">#REF!</definedName>
  </definedNames>
  <calcPr calcId="162913"/>
</workbook>
</file>

<file path=xl/calcChain.xml><?xml version="1.0" encoding="utf-8"?>
<calcChain xmlns="http://schemas.openxmlformats.org/spreadsheetml/2006/main">
  <c r="X45" i="21" l="1"/>
  <c r="X48" i="21" l="1"/>
  <c r="X47" i="21"/>
  <c r="X46" i="21"/>
  <c r="X44" i="21"/>
  <c r="X43" i="21"/>
  <c r="X42" i="21"/>
  <c r="X41" i="21"/>
  <c r="X40" i="21"/>
  <c r="L33" i="21"/>
  <c r="AA10" i="21" s="1"/>
  <c r="AA9" i="21" s="1"/>
  <c r="T9" i="21"/>
  <c r="H11" i="15" l="1"/>
  <c r="H10" i="15"/>
  <c r="H9" i="15"/>
  <c r="H8" i="15"/>
  <c r="H28" i="15"/>
  <c r="H27" i="15"/>
  <c r="H26" i="15"/>
  <c r="H25" i="15"/>
  <c r="H24" i="15"/>
  <c r="H19" i="15"/>
  <c r="H18" i="15"/>
  <c r="H17" i="15"/>
  <c r="H16" i="15"/>
  <c r="H15" i="15"/>
  <c r="H7" i="15"/>
  <c r="AN32" i="17" l="1"/>
  <c r="AP31" i="17"/>
  <c r="AP30" i="17"/>
  <c r="AP29" i="17"/>
  <c r="AP28" i="17"/>
  <c r="AP27" i="17"/>
  <c r="AP26" i="17"/>
  <c r="AP32" i="17" s="1"/>
  <c r="AP15" i="17"/>
  <c r="E32" i="19" l="1"/>
  <c r="D32" i="19"/>
  <c r="K28" i="19"/>
  <c r="G28" i="19"/>
  <c r="F28" i="19"/>
  <c r="K27" i="19"/>
  <c r="G27" i="19"/>
  <c r="F27" i="19"/>
  <c r="K26" i="19"/>
  <c r="G26" i="19"/>
  <c r="F26" i="19"/>
  <c r="K25" i="19"/>
  <c r="K24" i="19"/>
  <c r="K19" i="19"/>
  <c r="G19" i="19"/>
  <c r="F19" i="19"/>
  <c r="K18" i="19"/>
  <c r="G18" i="19"/>
  <c r="F18" i="19"/>
  <c r="K17" i="19"/>
  <c r="G17" i="19"/>
  <c r="F17" i="19"/>
  <c r="K16" i="19"/>
  <c r="K15" i="19"/>
  <c r="K11" i="19"/>
  <c r="K10" i="19"/>
  <c r="K9" i="19"/>
  <c r="K8" i="19"/>
  <c r="K7" i="19"/>
  <c r="E32" i="15"/>
  <c r="D32" i="15"/>
  <c r="AN21" i="17" l="1"/>
  <c r="G158" i="2" l="1"/>
  <c r="G159" i="2" s="1"/>
  <c r="AP20" i="17"/>
  <c r="AP19" i="17"/>
  <c r="AP18" i="17"/>
  <c r="AP17" i="17"/>
  <c r="AP16" i="17"/>
  <c r="AP21" i="17" s="1"/>
  <c r="G149" i="2" l="1"/>
  <c r="G150" i="2" s="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4" i="16" s="1"/>
  <c r="A85" i="16" s="1"/>
  <c r="A86" i="16" s="1"/>
  <c r="A87" i="16" s="1"/>
  <c r="A88" i="16" s="1"/>
  <c r="A89" i="16" s="1"/>
  <c r="A94" i="16" s="1"/>
  <c r="A95" i="16" s="1"/>
  <c r="A96" i="16" s="1"/>
  <c r="A97" i="16" s="1"/>
  <c r="A98" i="16" s="1"/>
  <c r="A99" i="16" s="1"/>
  <c r="A100" i="16" s="1"/>
  <c r="A101" i="16" s="1"/>
  <c r="A102" i="16" s="1"/>
  <c r="A103" i="16" s="1"/>
  <c r="A104" i="16" s="1"/>
  <c r="A105" i="16" s="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3" i="16"/>
  <c r="D84" i="16"/>
  <c r="D85" i="16"/>
  <c r="D86" i="16"/>
  <c r="D87" i="16"/>
  <c r="D88" i="16"/>
  <c r="D89" i="16"/>
  <c r="D93" i="16"/>
  <c r="D94" i="16"/>
  <c r="D95" i="16"/>
  <c r="D96" i="16"/>
  <c r="D97" i="16"/>
  <c r="D98" i="16"/>
  <c r="D99" i="16"/>
  <c r="D100" i="16"/>
  <c r="D101" i="16"/>
  <c r="D102" i="16"/>
  <c r="D103" i="16"/>
  <c r="D104" i="16"/>
  <c r="D105" i="16"/>
  <c r="K7" i="15"/>
  <c r="K8" i="15"/>
  <c r="K9" i="15"/>
  <c r="K10" i="15"/>
  <c r="K11" i="15"/>
  <c r="K15" i="15"/>
  <c r="K16" i="15"/>
  <c r="K17" i="15"/>
  <c r="K18" i="15"/>
  <c r="F19" i="15"/>
  <c r="G19" i="15"/>
  <c r="K19" i="15"/>
  <c r="K24" i="15"/>
  <c r="K25" i="15"/>
  <c r="K26" i="15"/>
  <c r="K27" i="15"/>
  <c r="K28" i="15"/>
  <c r="L9" i="15" l="1"/>
  <c r="M9" i="15" s="1"/>
  <c r="F9" i="15" s="1"/>
  <c r="L8" i="15"/>
  <c r="G8" i="15" s="1"/>
  <c r="L24" i="19"/>
  <c r="L15" i="19"/>
  <c r="L10" i="19"/>
  <c r="L8" i="19"/>
  <c r="L28" i="19"/>
  <c r="M28" i="19" s="1"/>
  <c r="L27" i="19"/>
  <c r="M27" i="19" s="1"/>
  <c r="L26" i="19"/>
  <c r="M26" i="19" s="1"/>
  <c r="L25" i="19"/>
  <c r="L19" i="19"/>
  <c r="M19" i="19" s="1"/>
  <c r="L18" i="19"/>
  <c r="M18" i="19" s="1"/>
  <c r="L17" i="19"/>
  <c r="M17" i="19" s="1"/>
  <c r="L16" i="19"/>
  <c r="L11" i="19"/>
  <c r="L9" i="19"/>
  <c r="L7" i="19"/>
  <c r="L18" i="15"/>
  <c r="G18" i="15" s="1"/>
  <c r="L7" i="15"/>
  <c r="G7" i="15" s="1"/>
  <c r="L24" i="15"/>
  <c r="G24" i="15" s="1"/>
  <c r="L15" i="15"/>
  <c r="G15" i="15" s="1"/>
  <c r="L16" i="15"/>
  <c r="G16" i="15" s="1"/>
  <c r="L19" i="15"/>
  <c r="M19" i="15" s="1"/>
  <c r="L11" i="15"/>
  <c r="G11" i="15" s="1"/>
  <c r="L26" i="15"/>
  <c r="G26" i="15" s="1"/>
  <c r="L25" i="15"/>
  <c r="M25" i="15" s="1"/>
  <c r="F25" i="15" s="1"/>
  <c r="L17" i="15"/>
  <c r="M17" i="15" s="1"/>
  <c r="F17" i="15" s="1"/>
  <c r="L10" i="15"/>
  <c r="G10" i="15" s="1"/>
  <c r="L27" i="15"/>
  <c r="G27" i="15" s="1"/>
  <c r="L28" i="15"/>
  <c r="M28" i="15" s="1"/>
  <c r="F28" i="15" s="1"/>
  <c r="G9" i="15"/>
  <c r="M8" i="15" l="1"/>
  <c r="F8" i="15" s="1"/>
  <c r="G7" i="19"/>
  <c r="M7" i="19"/>
  <c r="F7" i="19" s="1"/>
  <c r="G10" i="19"/>
  <c r="M10" i="19"/>
  <c r="F10" i="19" s="1"/>
  <c r="G9" i="19"/>
  <c r="M9" i="19"/>
  <c r="F9" i="19" s="1"/>
  <c r="G15" i="19"/>
  <c r="M15" i="19"/>
  <c r="F15" i="19" s="1"/>
  <c r="G11" i="19"/>
  <c r="M11" i="19"/>
  <c r="F11" i="19" s="1"/>
  <c r="G24" i="19"/>
  <c r="M24" i="19"/>
  <c r="F24" i="19" s="1"/>
  <c r="G16" i="19"/>
  <c r="M16" i="19"/>
  <c r="F16" i="19" s="1"/>
  <c r="G25" i="19"/>
  <c r="M25" i="19"/>
  <c r="F25" i="19" s="1"/>
  <c r="G8" i="19"/>
  <c r="M8" i="19"/>
  <c r="F8" i="19" s="1"/>
  <c r="G25" i="15"/>
  <c r="M18" i="15"/>
  <c r="F18" i="15" s="1"/>
  <c r="M26" i="15"/>
  <c r="F26" i="15" s="1"/>
  <c r="M15" i="15"/>
  <c r="F15" i="15" s="1"/>
  <c r="M16" i="15"/>
  <c r="F16" i="15" s="1"/>
  <c r="M27" i="15"/>
  <c r="F27" i="15" s="1"/>
  <c r="M24" i="15"/>
  <c r="F24" i="15" s="1"/>
  <c r="M11" i="15"/>
  <c r="F11" i="15" s="1"/>
  <c r="G17" i="15"/>
  <c r="M7" i="15"/>
  <c r="F7" i="15" s="1"/>
  <c r="M10" i="15"/>
  <c r="F10" i="15" s="1"/>
  <c r="G28" i="15"/>
  <c r="I148" i="2"/>
  <c r="F71" i="2"/>
  <c r="F72" i="2" s="1"/>
  <c r="F32" i="19" l="1"/>
  <c r="F32" i="15"/>
  <c r="L36" i="21" s="1"/>
  <c r="L37" i="21" s="1"/>
  <c r="I149" i="2"/>
  <c r="AA11" i="21" l="1"/>
  <c r="M15" i="21" s="1"/>
  <c r="T15" i="21" s="1"/>
  <c r="AA15" i="21" s="1"/>
</calcChain>
</file>

<file path=xl/sharedStrings.xml><?xml version="1.0" encoding="utf-8"?>
<sst xmlns="http://schemas.openxmlformats.org/spreadsheetml/2006/main" count="982" uniqueCount="395">
  <si>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</si>
  <si>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</si>
  <si>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</si>
  <si>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</si>
  <si>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</si>
  <si>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</si>
  <si>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</si>
  <si>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</si>
  <si>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</si>
  <si>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</si>
  <si>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</si>
  <si>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</si>
  <si>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</si>
  <si>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</si>
  <si>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</si>
  <si>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</si>
  <si>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</si>
  <si>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</si>
  <si>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</si>
  <si>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</si>
  <si>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</si>
  <si>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</si>
  <si>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</si>
  <si>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</si>
  <si>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</si>
  <si>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</si>
  <si>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</si>
  <si>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＜事業の性格＞</t>
    <rPh sb="1" eb="3">
      <t>ジギョウ</t>
    </rPh>
    <rPh sb="4" eb="6">
      <t>セイカク</t>
    </rPh>
    <phoneticPr fontId="1"/>
  </si>
  <si>
    <t>円</t>
    <rPh sb="0" eb="1">
      <t>エン</t>
    </rPh>
    <phoneticPr fontId="1"/>
  </si>
  <si>
    <t>年</t>
    <rPh sb="0" eb="1">
      <t>ネン</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</si>
  <si>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</si>
  <si>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</si>
  <si>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</si>
  <si>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</si>
  <si>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</si>
  <si>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</si>
  <si>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</si>
  <si>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他の国の補助金等（固定価格買取制度を含む。）への応募状況等を記入する。</t>
  </si>
  <si>
    <t>＜事業実施スケジュール＞</t>
    <rPh sb="1" eb="3">
      <t>ジギョウ</t>
    </rPh>
    <rPh sb="3" eb="5">
      <t>ジッシ</t>
    </rPh>
    <phoneticPr fontId="1"/>
  </si>
  <si>
    <t>注１　本計画書に、設備のシステム図・配置図・仕様書、記入内容の根拠資料等を添付する。</t>
  </si>
  <si>
    <t>注２　記入欄が少ない場合は、本様式を引き伸ばして使用する。</t>
  </si>
  <si>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</si>
  <si>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</si>
  <si>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円</t>
    <rPh sb="0" eb="1">
      <t>エン</t>
    </rPh>
    <phoneticPr fontId="1"/>
  </si>
  <si>
    <t>補助金額</t>
    <rPh sb="0" eb="3">
      <t>ホジョキン</t>
    </rPh>
    <rPh sb="3" eb="4">
      <t>ガク</t>
    </rPh>
    <phoneticPr fontId="1"/>
  </si>
  <si>
    <t>・資金回収年数</t>
    <rPh sb="1" eb="3">
      <t>シキン</t>
    </rPh>
    <rPh sb="3" eb="5">
      <t>カイシュウ</t>
    </rPh>
    <rPh sb="5" eb="7">
      <t>ネンスウ</t>
    </rPh>
    <phoneticPr fontId="5"/>
  </si>
  <si>
    <t>　補助対象経費の支出予定額</t>
    <rPh sb="1" eb="3">
      <t>ホジョ</t>
    </rPh>
    <rPh sb="3" eb="5">
      <t>タイショウ</t>
    </rPh>
    <rPh sb="5" eb="7">
      <t>ケイヒ</t>
    </rPh>
    <rPh sb="8" eb="10">
      <t>シシュツ</t>
    </rPh>
    <rPh sb="10" eb="12">
      <t>ヨテイ</t>
    </rPh>
    <rPh sb="12" eb="13">
      <t>ガク</t>
    </rPh>
    <phoneticPr fontId="5"/>
  </si>
  <si>
    <t>　補助金所要額</t>
    <rPh sb="1" eb="4">
      <t>ホジョキン</t>
    </rPh>
    <rPh sb="4" eb="6">
      <t>ショヨウ</t>
    </rPh>
    <rPh sb="6" eb="7">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</si>
  <si>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</si>
  <si>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</si>
  <si>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事業の主たる
実施場所</t>
    <rPh sb="0" eb="2">
      <t>ジギョウ</t>
    </rPh>
    <rPh sb="3" eb="4">
      <t>シュ</t>
    </rPh>
    <rPh sb="7" eb="9">
      <t>ジッシ</t>
    </rPh>
    <rPh sb="9" eb="11">
      <t>バショ</t>
    </rPh>
    <phoneticPr fontId="1"/>
  </si>
  <si>
    <t>＜事業実施に関連する事項＞</t>
    <rPh sb="1" eb="3">
      <t>ジギョウ</t>
    </rPh>
    <rPh sb="3" eb="5">
      <t>ジッシ</t>
    </rPh>
    <rPh sb="6" eb="8">
      <t>カンレン</t>
    </rPh>
    <rPh sb="10" eb="12">
      <t>ジコウ</t>
    </rPh>
    <phoneticPr fontId="1"/>
  </si>
  <si>
    <t>【他の補助金との関係】</t>
    <rPh sb="1" eb="2">
      <t>ホカ</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</si>
  <si>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ウエ</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</si>
  <si>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カン</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</si>
  <si>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</si>
  <si>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</si>
  <si>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</si>
  <si>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　　併せて、資金回収年数を、次の計算式により算出する。</t>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</si>
  <si>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</si>
  <si>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</si>
  <si>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</si>
  <si>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</si>
  <si>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</si>
  <si>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</si>
  <si>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</si>
  <si>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</si>
  <si>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</si>
  <si>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</si>
  <si>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</si>
  <si>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1"/>
  </si>
  <si>
    <t>団体概要</t>
    <rPh sb="0" eb="2">
      <t>ダンタイ</t>
    </rPh>
    <rPh sb="2" eb="4">
      <t>ガイヨウ</t>
    </rPh>
    <phoneticPr fontId="1"/>
  </si>
  <si>
    <t>団体名</t>
    <rPh sb="0" eb="2">
      <t>ダンタイ</t>
    </rPh>
    <rPh sb="2" eb="3">
      <t>メイ</t>
    </rPh>
    <phoneticPr fontId="1"/>
  </si>
  <si>
    <t>所在地</t>
    <rPh sb="0" eb="3">
      <t>ショザイチ</t>
    </rPh>
    <phoneticPr fontId="1"/>
  </si>
  <si>
    <t>〒</t>
    <phoneticPr fontId="1"/>
  </si>
  <si>
    <t>事業実施責任者・役職</t>
    <rPh sb="0" eb="2">
      <t>ジギョウ</t>
    </rPh>
    <rPh sb="2" eb="4">
      <t>ジッシ</t>
    </rPh>
    <rPh sb="4" eb="7">
      <t>セキニンシャ</t>
    </rPh>
    <rPh sb="8" eb="10">
      <t>ヤクショク</t>
    </rPh>
    <phoneticPr fontId="1"/>
  </si>
  <si>
    <t>注）　団体の代表権を付与された者で、申請者と同一であること</t>
    <phoneticPr fontId="1"/>
  </si>
  <si>
    <t>事務連絡先</t>
    <rPh sb="0" eb="2">
      <t>ジム</t>
    </rPh>
    <rPh sb="2" eb="5">
      <t>レンラクサキ</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</si>
  <si>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</si>
  <si>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</si>
  <si>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</si>
  <si>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</si>
  <si>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</si>
  <si>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</si>
  <si>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</si>
  <si>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ランニングコスト（見込み）</t>
    <rPh sb="9" eb="11">
      <t>ミコ</t>
    </rPh>
    <phoneticPr fontId="1"/>
  </si>
  <si>
    <t>円／年</t>
    <rPh sb="0" eb="1">
      <t>エン</t>
    </rPh>
    <rPh sb="2" eb="3">
      <t>ネン</t>
    </rPh>
    <phoneticPr fontId="1"/>
  </si>
  <si>
    <t>ＣＯ２削減量</t>
    <rPh sb="3" eb="5">
      <t>サクゲン</t>
    </rPh>
    <rPh sb="5" eb="6">
      <t>リョウ</t>
    </rPh>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</si>
  <si>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</si>
  <si>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</si>
  <si>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</si>
  <si>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</si>
  <si>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</si>
  <si>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</si>
  <si>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</si>
  <si>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</si>
  <si>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</si>
  <si>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　　年　月　日</t>
    <rPh sb="2" eb="3">
      <t>ネン</t>
    </rPh>
    <rPh sb="4" eb="5">
      <t>ゲツ</t>
    </rPh>
    <rPh sb="6" eb="7">
      <t>ニチ</t>
    </rPh>
    <phoneticPr fontId="7"/>
  </si>
  <si>
    <t>公益財団法人北海道環境財団</t>
    <rPh sb="0" eb="2">
      <t>コウエキ</t>
    </rPh>
    <rPh sb="2" eb="4">
      <t>ザイダン</t>
    </rPh>
    <rPh sb="4" eb="6">
      <t>ホウジン</t>
    </rPh>
    <rPh sb="6" eb="9">
      <t>ホッカイドウ</t>
    </rPh>
    <rPh sb="9" eb="11">
      <t>カンキョウ</t>
    </rPh>
    <rPh sb="11" eb="13">
      <t>ザイダン</t>
    </rPh>
    <phoneticPr fontId="7"/>
  </si>
  <si>
    <t>理事長　小　林　三　樹　</t>
    <rPh sb="0" eb="3">
      <t>リジチョウ</t>
    </rPh>
    <rPh sb="4" eb="5">
      <t>ショウ</t>
    </rPh>
    <rPh sb="6" eb="7">
      <t>ハヤシ</t>
    </rPh>
    <rPh sb="8" eb="9">
      <t>サン</t>
    </rPh>
    <rPh sb="10" eb="11">
      <t>キ</t>
    </rPh>
    <phoneticPr fontId="7"/>
  </si>
  <si>
    <t>殿</t>
    <rPh sb="0" eb="1">
      <t>ドノ</t>
    </rPh>
    <phoneticPr fontId="7"/>
  </si>
  <si>
    <t>申請者</t>
    <rPh sb="0" eb="3">
      <t>シンセイシャ</t>
    </rPh>
    <phoneticPr fontId="7"/>
  </si>
  <si>
    <t>住所</t>
    <rPh sb="0" eb="2">
      <t>ジュウショ</t>
    </rPh>
    <phoneticPr fontId="7"/>
  </si>
  <si>
    <t>法人番号</t>
    <rPh sb="0" eb="2">
      <t>ホウジン</t>
    </rPh>
    <rPh sb="2" eb="4">
      <t>バンゴウ</t>
    </rPh>
    <phoneticPr fontId="7"/>
  </si>
  <si>
    <t>代表者の職・氏名</t>
  </si>
  <si>
    <t>　　　　　　　　　　　　　　　　印</t>
    <rPh sb="16" eb="17">
      <t>イン</t>
    </rPh>
    <phoneticPr fontId="7"/>
  </si>
  <si>
    <t>　標記について、以下の必要書類を添えて申請します。</t>
  </si>
  <si>
    <t>除に関する誓約事項』を確認し、該当しないこと、また、当該契約満了までの将来においても該当</t>
    <rPh sb="42" eb="44">
      <t>ガイトウ</t>
    </rPh>
    <phoneticPr fontId="7"/>
  </si>
  <si>
    <t>することがないことを誓約します。</t>
    <phoneticPr fontId="7"/>
  </si>
  <si>
    <t>のお取り扱いについて』を確認し、記載内容に同意します。</t>
    <phoneticPr fontId="7"/>
  </si>
  <si>
    <t>〇は提出を必要とする書類</t>
    <rPh sb="2" eb="4">
      <t>テイシュツ</t>
    </rPh>
    <rPh sb="5" eb="7">
      <t>ヒツヨウ</t>
    </rPh>
    <rPh sb="10" eb="12">
      <t>ショルイ</t>
    </rPh>
    <phoneticPr fontId="7"/>
  </si>
  <si>
    <t>事業を行う場所の図面</t>
    <rPh sb="0" eb="2">
      <t>ジギョウ</t>
    </rPh>
    <rPh sb="3" eb="4">
      <t>オコナ</t>
    </rPh>
    <rPh sb="5" eb="7">
      <t>バショ</t>
    </rPh>
    <rPh sb="8" eb="10">
      <t>ズメン</t>
    </rPh>
    <phoneticPr fontId="7"/>
  </si>
  <si>
    <t>ハード対策事業計算ファイル</t>
    <rPh sb="3" eb="9">
      <t>タイサクジギョウケイサン</t>
    </rPh>
    <phoneticPr fontId="7"/>
  </si>
  <si>
    <t>CO2削減効果の算定根拠資料</t>
    <rPh sb="3" eb="5">
      <t>サクゲン</t>
    </rPh>
    <rPh sb="5" eb="7">
      <t>コウカ</t>
    </rPh>
    <rPh sb="8" eb="10">
      <t>サンテイ</t>
    </rPh>
    <rPh sb="10" eb="12">
      <t>コンキョ</t>
    </rPh>
    <rPh sb="12" eb="14">
      <t>シリョウ</t>
    </rPh>
    <phoneticPr fontId="7"/>
  </si>
  <si>
    <t>設備のシステム図・配置図・仕様書</t>
    <rPh sb="0" eb="2">
      <t>セツビ</t>
    </rPh>
    <rPh sb="7" eb="8">
      <t>ズ</t>
    </rPh>
    <rPh sb="9" eb="11">
      <t>ハイチ</t>
    </rPh>
    <rPh sb="11" eb="12">
      <t>ズ</t>
    </rPh>
    <rPh sb="13" eb="15">
      <t>シヨウ</t>
    </rPh>
    <rPh sb="15" eb="16">
      <t>ショ</t>
    </rPh>
    <phoneticPr fontId="7"/>
  </si>
  <si>
    <t>代表事業者の企業パンフレット</t>
    <rPh sb="0" eb="2">
      <t>ダイヒョウ</t>
    </rPh>
    <rPh sb="2" eb="5">
      <t>ジギョウシャ</t>
    </rPh>
    <rPh sb="6" eb="8">
      <t>キギョウ</t>
    </rPh>
    <phoneticPr fontId="7"/>
  </si>
  <si>
    <t>代表事業者の定款または寄付行為</t>
    <rPh sb="0" eb="2">
      <t>ダイヒョウ</t>
    </rPh>
    <rPh sb="2" eb="5">
      <t>ジギョウシャ</t>
    </rPh>
    <rPh sb="6" eb="8">
      <t>テイカン</t>
    </rPh>
    <rPh sb="11" eb="13">
      <t>キフ</t>
    </rPh>
    <rPh sb="13" eb="15">
      <t>コウイ</t>
    </rPh>
    <phoneticPr fontId="7"/>
  </si>
  <si>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7"/>
  </si>
  <si>
    <t>氏名又は名称</t>
    <rPh sb="0" eb="2">
      <t>シメイ</t>
    </rPh>
    <rPh sb="2" eb="3">
      <t>マタ</t>
    </rPh>
    <rPh sb="4" eb="6">
      <t>メイショウ</t>
    </rPh>
    <phoneticPr fontId="7"/>
  </si>
  <si>
    <t>二酸化炭素排出抑制対策事業費等補助金</t>
    <rPh sb="0" eb="15">
      <t>ニサンカタンソハイシュツヨクセイタイサクジギョウヒトウ</t>
    </rPh>
    <phoneticPr fontId="7"/>
  </si>
  <si>
    <t>実施計画書</t>
    <rPh sb="0" eb="2">
      <t>ジッシ</t>
    </rPh>
    <rPh sb="2" eb="5">
      <t>ケイカクショ</t>
    </rPh>
    <phoneticPr fontId="1"/>
  </si>
  <si>
    <t>エネルギー自給エリア等構築支援事業</t>
    <rPh sb="15" eb="17">
      <t>ジギョウ</t>
    </rPh>
    <phoneticPr fontId="1"/>
  </si>
  <si>
    <t>事業者</t>
    <rPh sb="0" eb="2">
      <t>ジギョウ</t>
    </rPh>
    <rPh sb="2" eb="3">
      <t>シャ</t>
    </rPh>
    <phoneticPr fontId="1"/>
  </si>
  <si>
    <t>＊　事業の実施スケジュールを記入する。（実施スケジュールは別紙を添付してもよい）</t>
    <phoneticPr fontId="1"/>
  </si>
  <si>
    <t xml:space="preserve">【目的】 </t>
    <rPh sb="1" eb="3">
      <t>モクテキ</t>
    </rPh>
    <phoneticPr fontId="1"/>
  </si>
  <si>
    <t>＊ 実際に補助事業を行う場所を記載。再生可能エネルギー設備の設置場所と、周辺建築物との</t>
    <rPh sb="2" eb="4">
      <t>ジッサイ</t>
    </rPh>
    <rPh sb="5" eb="7">
      <t>ホジョ</t>
    </rPh>
    <rPh sb="7" eb="9">
      <t>ジギョウ</t>
    </rPh>
    <rPh sb="10" eb="11">
      <t>オコナ</t>
    </rPh>
    <rPh sb="12" eb="14">
      <t>バショ</t>
    </rPh>
    <rPh sb="15" eb="17">
      <t>キサイ</t>
    </rPh>
    <rPh sb="18" eb="22">
      <t>サイセイカノウ</t>
    </rPh>
    <rPh sb="27" eb="29">
      <t>セツビ</t>
    </rPh>
    <rPh sb="30" eb="32">
      <t>セッチ</t>
    </rPh>
    <rPh sb="32" eb="34">
      <t>バショ</t>
    </rPh>
    <rPh sb="36" eb="38">
      <t>シュウヘン</t>
    </rPh>
    <rPh sb="38" eb="41">
      <t>ケンチクブツ</t>
    </rPh>
    <phoneticPr fontId="1"/>
  </si>
  <si>
    <t xml:space="preserve">   位置関係等、設置概況がわかる図面や写真、地図等を添付すること。</t>
    <rPh sb="9" eb="11">
      <t>セッチ</t>
    </rPh>
    <rPh sb="11" eb="13">
      <t>ガイキョウ</t>
    </rPh>
    <rPh sb="17" eb="19">
      <t>ズメン</t>
    </rPh>
    <rPh sb="20" eb="22">
      <t>シャシン</t>
    </rPh>
    <rPh sb="23" eb="25">
      <t>チズ</t>
    </rPh>
    <rPh sb="25" eb="26">
      <t>ナド</t>
    </rPh>
    <rPh sb="27" eb="29">
      <t>テンプ</t>
    </rPh>
    <phoneticPr fontId="1"/>
  </si>
  <si>
    <t>○</t>
    <phoneticPr fontId="7"/>
  </si>
  <si>
    <t>○</t>
    <phoneticPr fontId="7"/>
  </si>
  <si>
    <t>○</t>
    <phoneticPr fontId="7"/>
  </si>
  <si>
    <t>○</t>
    <phoneticPr fontId="7"/>
  </si>
  <si>
    <t>別紙2車両内訳参照</t>
    <rPh sb="0" eb="2">
      <t>ベッシ</t>
    </rPh>
    <rPh sb="3" eb="5">
      <t>シャリョウ</t>
    </rPh>
    <rPh sb="5" eb="7">
      <t>ウチワケ</t>
    </rPh>
    <rPh sb="7" eb="9">
      <t>サンショウ</t>
    </rPh>
    <phoneticPr fontId="23"/>
  </si>
  <si>
    <t>設備費</t>
    <rPh sb="0" eb="2">
      <t>セツビ</t>
    </rPh>
    <rPh sb="2" eb="3">
      <t>ヒ</t>
    </rPh>
    <phoneticPr fontId="1"/>
  </si>
  <si>
    <t>【設備費】</t>
    <rPh sb="1" eb="3">
      <t>セツビ</t>
    </rPh>
    <rPh sb="3" eb="4">
      <t>ヒ</t>
    </rPh>
    <phoneticPr fontId="1"/>
  </si>
  <si>
    <t>照合番号</t>
    <rPh sb="0" eb="2">
      <t>ショウゴウ</t>
    </rPh>
    <rPh sb="2" eb="4">
      <t>バンゴウ</t>
    </rPh>
    <phoneticPr fontId="1"/>
  </si>
  <si>
    <t>＊見積書との</t>
    <rPh sb="1" eb="3">
      <t>ミツ</t>
    </rPh>
    <rPh sb="3" eb="4">
      <t>ショ</t>
    </rPh>
    <phoneticPr fontId="1"/>
  </si>
  <si>
    <t xml:space="preserve">補助対象経費支出予定額内訳 </t>
    <rPh sb="0" eb="2">
      <t>ホジョ</t>
    </rPh>
    <rPh sb="2" eb="4">
      <t>タイショウ</t>
    </rPh>
    <rPh sb="4" eb="6">
      <t>ケイヒ</t>
    </rPh>
    <rPh sb="6" eb="8">
      <t>シシュツ</t>
    </rPh>
    <rPh sb="8" eb="10">
      <t>ヨテイ</t>
    </rPh>
    <rPh sb="10" eb="11">
      <t>ガク</t>
    </rPh>
    <rPh sb="11" eb="13">
      <t>ウチワケ</t>
    </rPh>
    <phoneticPr fontId="1"/>
  </si>
  <si>
    <t>(1)-(2)</t>
    <phoneticPr fontId="1"/>
  </si>
  <si>
    <t>経費内訳</t>
    <rPh sb="0" eb="2">
      <t>ケイヒ</t>
    </rPh>
    <rPh sb="2" eb="4">
      <t>ウチワケ</t>
    </rPh>
    <phoneticPr fontId="1"/>
  </si>
  <si>
    <t>シート保護ｐｗ："00"</t>
    <rPh sb="3" eb="5">
      <t>ホゴ</t>
    </rPh>
    <phoneticPr fontId="1"/>
  </si>
  <si>
    <t>交付額</t>
    <rPh sb="0" eb="2">
      <t>コウフ</t>
    </rPh>
    <rPh sb="2" eb="3">
      <t>ガク</t>
    </rPh>
    <phoneticPr fontId="1"/>
  </si>
  <si>
    <t>上限額</t>
    <rPh sb="0" eb="2">
      <t>ジョウゲン</t>
    </rPh>
    <rPh sb="2" eb="3">
      <t>ガク</t>
    </rPh>
    <phoneticPr fontId="1"/>
  </si>
  <si>
    <t>計算額</t>
    <rPh sb="0" eb="2">
      <t>ケイサン</t>
    </rPh>
    <rPh sb="2" eb="3">
      <t>ガク</t>
    </rPh>
    <phoneticPr fontId="1"/>
  </si>
  <si>
    <t>上限額(千円）</t>
    <rPh sb="0" eb="3">
      <t>ジョウゲンガク</t>
    </rPh>
    <rPh sb="4" eb="6">
      <t>センエン</t>
    </rPh>
    <phoneticPr fontId="1"/>
  </si>
  <si>
    <t>交付額(千円)</t>
    <rPh sb="0" eb="2">
      <t>コウフ</t>
    </rPh>
    <rPh sb="2" eb="3">
      <t>ガク</t>
    </rPh>
    <rPh sb="4" eb="6">
      <t>センエン</t>
    </rPh>
    <phoneticPr fontId="1"/>
  </si>
  <si>
    <t>容量(kWh)/台</t>
    <rPh sb="0" eb="2">
      <t>ヨウリョウ</t>
    </rPh>
    <rPh sb="8" eb="9">
      <t>ダイ</t>
    </rPh>
    <phoneticPr fontId="1"/>
  </si>
  <si>
    <t>台数</t>
    <rPh sb="0" eb="2">
      <t>ダイスウ</t>
    </rPh>
    <phoneticPr fontId="1"/>
  </si>
  <si>
    <t>メーカー名・車名等　（型式）</t>
    <rPh sb="8" eb="9">
      <t>ナド</t>
    </rPh>
    <rPh sb="11" eb="13">
      <t>カタシキ</t>
    </rPh>
    <phoneticPr fontId="1"/>
  </si>
  <si>
    <t>普通・小型自動車</t>
    <phoneticPr fontId="1"/>
  </si>
  <si>
    <t>【プラグインハイブリッド自動車】</t>
    <rPh sb="12" eb="15">
      <t>ジドウシャ</t>
    </rPh>
    <phoneticPr fontId="1"/>
  </si>
  <si>
    <t>三菱ミニキャブ・ミーブ CD(16.0kWh) (4人)(型式:ZAB-U68V)</t>
  </si>
  <si>
    <t>三菱　ｉ－ＭｉＥＶ  X(型式:ZAA-HD4W)</t>
  </si>
  <si>
    <t>小型・軽自動車</t>
    <phoneticPr fontId="1"/>
  </si>
  <si>
    <t>日産　e-NV200バン GXルートバン(40kWhモデル) (型式:ZAB-VME0)</t>
  </si>
  <si>
    <t>普通自動車</t>
  </si>
  <si>
    <t>【電気自動車】</t>
    <rPh sb="1" eb="3">
      <t>デンキ</t>
    </rPh>
    <rPh sb="3" eb="6">
      <t>ジドウシャ</t>
    </rPh>
    <phoneticPr fontId="1"/>
  </si>
  <si>
    <t>有</t>
  </si>
  <si>
    <t>補助率</t>
  </si>
  <si>
    <t>定価(円) ※1</t>
  </si>
  <si>
    <t>モデル</t>
    <phoneticPr fontId="1"/>
  </si>
  <si>
    <t>メーカー名・車　名</t>
  </si>
  <si>
    <t>メーカー名・車名等</t>
    <rPh sb="8" eb="9">
      <t>ナド</t>
    </rPh>
    <phoneticPr fontId="1"/>
  </si>
  <si>
    <t>車種</t>
    <rPh sb="0" eb="2">
      <t>シャシュ</t>
    </rPh>
    <phoneticPr fontId="1"/>
  </si>
  <si>
    <t>種別</t>
    <rPh sb="0" eb="2">
      <t>シュベツ</t>
    </rPh>
    <phoneticPr fontId="1"/>
  </si>
  <si>
    <t>#</t>
    <phoneticPr fontId="1"/>
  </si>
  <si>
    <t>1/1</t>
    <phoneticPr fontId="1"/>
  </si>
  <si>
    <t>1/1</t>
    <phoneticPr fontId="1"/>
  </si>
  <si>
    <t>普通・小型自動車</t>
    <phoneticPr fontId="1"/>
  </si>
  <si>
    <t>DLA-GG2W</t>
  </si>
  <si>
    <t>M</t>
  </si>
  <si>
    <t>三菱アウトランダー ＰＨＥＶ</t>
    <phoneticPr fontId="1"/>
  </si>
  <si>
    <t>1/1</t>
    <phoneticPr fontId="1"/>
  </si>
  <si>
    <t>G Limited Edition</t>
  </si>
  <si>
    <t>三菱アウトランダー ＰＨＥＶ</t>
    <phoneticPr fontId="1"/>
  </si>
  <si>
    <t>普通・小型自動車</t>
    <phoneticPr fontId="1"/>
  </si>
  <si>
    <t>G Safety Ｐａｃｋａｇｅ</t>
  </si>
  <si>
    <t>G Navi Ｐａｃｋａｇｅ</t>
  </si>
  <si>
    <t>G Premium Ｐａｃｋａｇｅ</t>
  </si>
  <si>
    <t>S Edition</t>
  </si>
  <si>
    <t>5LA-GG3W</t>
  </si>
  <si>
    <t>ALL BLACKS Edition</t>
  </si>
  <si>
    <t>G limited Edition</t>
  </si>
  <si>
    <t>G</t>
  </si>
  <si>
    <t>G Plus Ｐａｃｋａｇｅ</t>
  </si>
  <si>
    <t>6LA-ZC5</t>
  </si>
  <si>
    <t>ホンダ　CLARITY PHEV</t>
  </si>
  <si>
    <t>S</t>
  </si>
  <si>
    <t>外部給電機能※2</t>
    <phoneticPr fontId="1"/>
  </si>
  <si>
    <t>EV走行換算距離 km</t>
  </si>
  <si>
    <t>補助金交付額(千円)</t>
    <phoneticPr fontId="1"/>
  </si>
  <si>
    <t>型式</t>
  </si>
  <si>
    <t>#</t>
    <phoneticPr fontId="1"/>
  </si>
  <si>
    <t>ZAB-U68V</t>
  </si>
  <si>
    <t>(2人)</t>
  </si>
  <si>
    <t>CD(10.5kWh)</t>
  </si>
  <si>
    <t>三菱ミニキャブ・ミーブ</t>
    <phoneticPr fontId="1"/>
  </si>
  <si>
    <t>小型・軽自動車</t>
    <phoneticPr fontId="1"/>
  </si>
  <si>
    <t>(4人)</t>
  </si>
  <si>
    <t>CD(16.0kWh)</t>
  </si>
  <si>
    <t>三菱ミニキャブ・ミーブ</t>
    <phoneticPr fontId="1"/>
  </si>
  <si>
    <t>小型・軽自動車</t>
    <phoneticPr fontId="1"/>
  </si>
  <si>
    <t>ZAA-HA4W</t>
  </si>
  <si>
    <t>三菱　ｉ－ＭｉＥＶ</t>
  </si>
  <si>
    <t>X</t>
  </si>
  <si>
    <t>ZAA-HD4W</t>
  </si>
  <si>
    <t>一充電走行距離 km</t>
    <phoneticPr fontId="1"/>
  </si>
  <si>
    <t>ZAA-AZE0</t>
  </si>
  <si>
    <t>アンシャンテ 助手席回転シート G 15ﾓﾃﾞﾙ</t>
  </si>
  <si>
    <t>日産　リーフ　</t>
  </si>
  <si>
    <t>アンシャンテ 助手席回転シート X 15ﾓﾃﾞﾙ</t>
  </si>
  <si>
    <t>ドライビングヘルパー G 15ﾓﾃﾞﾙ</t>
  </si>
  <si>
    <t>ドライビングヘルパー X 15ﾓﾃﾞﾙ</t>
  </si>
  <si>
    <t>G エアロスタイル 15ﾓﾃﾞﾙ</t>
  </si>
  <si>
    <t>G エアロスタイル (ｻｲﾄﾞ/ｶｰﾃﾝｴｱﾊﾞｯｸﾞｼｽﾃﾑ無) 15ﾓﾃﾞﾙ</t>
    <phoneticPr fontId="1"/>
  </si>
  <si>
    <t>G 15ﾓﾃﾞﾙ</t>
  </si>
  <si>
    <t>G (ｻｲﾄﾞ/ｶｰﾃﾝｴｱﾊﾞｯｸﾞｼｽﾃﾑ無) 15ﾓﾃﾞﾙ</t>
  </si>
  <si>
    <t>X 運転席マイティグリップ (ｻｲﾄﾞｴｱﾊﾞｯｸﾞ無) 15ﾓﾃﾞﾙ</t>
    <phoneticPr fontId="1"/>
  </si>
  <si>
    <t>X 80th Special Color Limited 15ﾓﾃﾞﾙ</t>
  </si>
  <si>
    <t>X 80th 15ﾓﾃﾞﾙ (ｻｲﾄﾞ/ｶｰﾃﾝｴｱﾊﾞｯｸﾞｼｽﾃﾑ無)</t>
    <phoneticPr fontId="1"/>
  </si>
  <si>
    <t>X エアロスタイル 15ﾓﾃﾞﾙ</t>
  </si>
  <si>
    <t>X エアロスタイル (ｻｲﾄﾞ/ｶｰﾃﾝｴｱﾊﾞｯｸﾞｼｽﾃﾑ無) 15ﾓﾃﾞﾙ</t>
    <phoneticPr fontId="1"/>
  </si>
  <si>
    <t>X 15ﾓﾃﾞﾙ</t>
  </si>
  <si>
    <t>X (ｻｲﾄﾞ/ｶｰﾃﾝｴｱﾊﾞｯｸﾞｼｽﾃﾑ無) 15ﾓﾃﾞﾙ</t>
  </si>
  <si>
    <t>S エアロスタイル 15ﾓﾃﾞﾙ</t>
  </si>
  <si>
    <t>S エアロスタイル (ｻｲﾄﾞ/ｶｰﾃﾝｴｱﾊﾞｯｸﾞｼｽﾃﾑ無) 15ﾓﾃﾞﾙ</t>
    <phoneticPr fontId="1"/>
  </si>
  <si>
    <t>S 15ﾓﾃﾞﾙ</t>
  </si>
  <si>
    <t>S (ｻｲﾄﾞ/ｶｰﾃﾝｴｱﾊﾞｯｸﾞｼｽﾃﾑ無) 15ﾓﾃﾞﾙ</t>
  </si>
  <si>
    <t>ｱﾝｼｬﾝﾃ助手席回転ｼｰﾄ 30G</t>
  </si>
  <si>
    <t>日産　リーフ</t>
  </si>
  <si>
    <t>ｱﾝｼｬﾝﾃ助手席回転ｼｰﾄ 30X</t>
  </si>
  <si>
    <t>ﾄﾞﾗｲﾋﾞﾝｸﾞﾍﾙﾊﾟｰ 30G</t>
  </si>
  <si>
    <t>ﾄﾞﾗｲﾋﾞﾝｸﾞﾍﾙﾊﾟｰ 30X</t>
  </si>
  <si>
    <t>30G ｴｱﾛｽﾀｲﾙ thanks edition</t>
  </si>
  <si>
    <t>30G ｴｱﾛｽﾀｲﾙ</t>
  </si>
  <si>
    <t>30G ｴｱﾛｽﾀｲﾙ(ｻｲﾄﾞ/ｶｰﾃﾝｴｱバッグｼｽﾃﾑ無)</t>
    <phoneticPr fontId="1"/>
  </si>
  <si>
    <t>30G thanks edition</t>
  </si>
  <si>
    <t>30G</t>
  </si>
  <si>
    <t>30G (ｻｲﾄﾞ/ｶｰﾃﾝｴｱバッグｼｽﾃﾑ無)</t>
  </si>
  <si>
    <t>30X ｴｱﾛｽﾀｲﾙ thanks edition</t>
  </si>
  <si>
    <t>30X ｴｱﾛ thanks edition(ｻｲﾄﾞ/ｶｰﾃﾝｴｱﾊﾞｯｸｼｽﾃﾑ無)</t>
    <phoneticPr fontId="1"/>
  </si>
  <si>
    <t>30X ｴｱﾛｽﾀｲﾙ</t>
  </si>
  <si>
    <t>30X ｴｱﾛｽﾀｲﾙ(ｻｲﾄﾞ/ｶｰﾃﾝｴｱバッグｼｽﾃﾑ無)</t>
    <phoneticPr fontId="1"/>
  </si>
  <si>
    <t>30X thanks edition</t>
  </si>
  <si>
    <t>30X thanks edition(ｻｲﾄﾞ/ｶｰﾃﾝｴｱﾊﾞｯｸｼｽﾃﾑ無)</t>
    <phoneticPr fontId="1"/>
  </si>
  <si>
    <t>30X</t>
  </si>
  <si>
    <t>30X (ｻｲﾄﾞ/ｶｰﾃﾝｴｱバッグｼｽﾃﾑ無)</t>
  </si>
  <si>
    <t>30S ｴｱﾛｽﾀｲﾙ</t>
  </si>
  <si>
    <t>30S ｴｱﾛｽﾀｲﾙ(ｻｲﾄﾞ/ｶｰﾃﾝｴｱバッグｼｽﾃﾑ無)</t>
    <phoneticPr fontId="1"/>
  </si>
  <si>
    <t>30S</t>
  </si>
  <si>
    <t>30S (ｻｲﾄﾞ/ｶｰﾃﾝｴｱバッグｼｽﾃﾑ無)</t>
  </si>
  <si>
    <t>24G ｴｱﾛｽﾀｲﾙ</t>
  </si>
  <si>
    <t>24G ｴｱﾛｽﾀｲﾙ(ｻｲﾄﾞ/ｶｰﾃﾝｴｱバッグｼｽﾃﾑ無)</t>
    <phoneticPr fontId="1"/>
  </si>
  <si>
    <t>24G</t>
  </si>
  <si>
    <t>24G (ｻｲﾄﾞ/ｶｰﾃﾝｴｱバッグｼｽﾃﾑ無)</t>
  </si>
  <si>
    <t>24X ｴｱﾛｽﾀｲﾙ</t>
  </si>
  <si>
    <t>24X ｴｱﾛｽﾀｲﾙ(ｻｲﾄﾞ/ｶｰﾃﾝｴｱバッグｼｽﾃﾑ無)</t>
    <phoneticPr fontId="1"/>
  </si>
  <si>
    <t>24X</t>
  </si>
  <si>
    <t>24X (ｻｲﾄﾞ/ｶｰﾃﾝｴｱバッグｼｽﾃﾑ無)</t>
  </si>
  <si>
    <t>24S ｴｱﾛｽﾀｲﾙ</t>
  </si>
  <si>
    <t>24S ｴｱﾛｽﾀｲﾙ(ｻｲﾄﾞ/ｶｰﾃﾝｴｱバッグｼｽﾃﾑ無)</t>
    <phoneticPr fontId="1"/>
  </si>
  <si>
    <t>24S</t>
  </si>
  <si>
    <t>24S (ｻｲﾄﾞ/ｶｰﾃﾝｴｱバッグｼｽﾃﾑ無)</t>
  </si>
  <si>
    <t>ZAA-ZE1</t>
  </si>
  <si>
    <t>e+ AUTECH(19モデル)</t>
  </si>
  <si>
    <t>AUTECH(19モデル)</t>
  </si>
  <si>
    <t>e+ AUTECH(20モデル)</t>
  </si>
  <si>
    <t>AUTECH(20モデル)</t>
  </si>
  <si>
    <t>e+ G</t>
  </si>
  <si>
    <t>e+ X</t>
  </si>
  <si>
    <t>NISMO</t>
  </si>
  <si>
    <t>X　V セレクション</t>
  </si>
  <si>
    <t>X　10万台記念車</t>
  </si>
  <si>
    <t>ZAB-VME0</t>
  </si>
  <si>
    <t>VX 5人乗り 16ﾓﾃﾞﾙ</t>
  </si>
  <si>
    <t>日産　e-NV200 バン</t>
    <phoneticPr fontId="1"/>
  </si>
  <si>
    <t>VX 2人乗り 16ﾓﾃﾞﾙ</t>
  </si>
  <si>
    <t>VXルートバン 16ﾓﾃﾞﾙ</t>
  </si>
  <si>
    <t>GX 5人乗り 16ﾓﾃﾞﾙ</t>
    <phoneticPr fontId="1"/>
  </si>
  <si>
    <t>GX 2人乗り 16ﾓﾃﾞﾙ</t>
  </si>
  <si>
    <t>GXルートバン 16ﾓﾃﾞﾙ</t>
  </si>
  <si>
    <t>ZAA-ME0</t>
  </si>
  <si>
    <t>G 7人乗り(40kWhモデル)</t>
  </si>
  <si>
    <t>日産　e-NV200ワゴン</t>
    <phoneticPr fontId="1"/>
  </si>
  <si>
    <t xml:space="preserve">G 5人乗り(40kWhモデル) </t>
    <phoneticPr fontId="1"/>
  </si>
  <si>
    <t>GX 5人乗り(40kWhモデル)</t>
  </si>
  <si>
    <t>日産　e-NV200バン</t>
  </si>
  <si>
    <t>GX 2人乗り(40kWhモデル)</t>
  </si>
  <si>
    <t>GXルートバン(40kWhモデル)</t>
  </si>
  <si>
    <t>区分</t>
    <rPh sb="0" eb="2">
      <t>クブン</t>
    </rPh>
    <phoneticPr fontId="1"/>
  </si>
  <si>
    <r>
      <t>※公募要領</t>
    </r>
    <r>
      <rPr>
        <sz val="10"/>
        <color theme="1"/>
        <rFont val="Century"/>
        <family val="1"/>
      </rPr>
      <t xml:space="preserve"> P6</t>
    </r>
    <r>
      <rPr>
        <sz val="10"/>
        <color theme="1"/>
        <rFont val="ＭＳ 明朝"/>
        <family val="1"/>
        <charset val="128"/>
      </rPr>
      <t xml:space="preserve"> の対象事業（a）、（b）の区分ごとに記載してください。</t>
    </r>
    <rPh sb="1" eb="3">
      <t>コウボ</t>
    </rPh>
    <rPh sb="3" eb="5">
      <t>ヨウリョウ</t>
    </rPh>
    <rPh sb="10" eb="12">
      <t>タイショウ</t>
    </rPh>
    <rPh sb="12" eb="14">
      <t>ジギョウ</t>
    </rPh>
    <rPh sb="22" eb="24">
      <t>クブン</t>
    </rPh>
    <rPh sb="27" eb="29">
      <t>キサイ</t>
    </rPh>
    <phoneticPr fontId="23"/>
  </si>
  <si>
    <t>応　募　申　請　書</t>
    <phoneticPr fontId="6"/>
  </si>
  <si>
    <t>※対象事業（b）の該当がある場合は「別紙２車両内訳」シートに入力してください。</t>
    <rPh sb="1" eb="3">
      <t>タイショウ</t>
    </rPh>
    <rPh sb="3" eb="5">
      <t>ジギョウ</t>
    </rPh>
    <rPh sb="9" eb="11">
      <t>ガイトウ</t>
    </rPh>
    <rPh sb="14" eb="16">
      <t>バアイ</t>
    </rPh>
    <rPh sb="18" eb="20">
      <t>ベッシ</t>
    </rPh>
    <rPh sb="21" eb="23">
      <t>シャリョウ</t>
    </rPh>
    <rPh sb="23" eb="25">
      <t>ウチワケ</t>
    </rPh>
    <rPh sb="30" eb="32">
      <t>ニュウリョク</t>
    </rPh>
    <phoneticPr fontId="23"/>
  </si>
  <si>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</si>
  <si>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</si>
  <si>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＊1　補助事業の概要等を具体的に記入する（事業内容の詳細は別紙【事業概要書】に記載。）</t>
    <rPh sb="3" eb="5">
      <t>ホジョ</t>
    </rPh>
    <rPh sb="5" eb="7">
      <t>ジギョウ</t>
    </rPh>
    <rPh sb="8" eb="10">
      <t>ガイヨウ</t>
    </rPh>
    <rPh sb="10" eb="11">
      <t>トウ</t>
    </rPh>
    <rPh sb="12" eb="15">
      <t>グタイテキ</t>
    </rPh>
    <rPh sb="16" eb="18">
      <t>キニュウ</t>
    </rPh>
    <rPh sb="21" eb="23">
      <t>ジギョウ</t>
    </rPh>
    <rPh sb="23" eb="25">
      <t>ナイヨウ</t>
    </rPh>
    <rPh sb="26" eb="28">
      <t>ショウサイ</t>
    </rPh>
    <rPh sb="29" eb="31">
      <t>ベッシ</t>
    </rPh>
    <rPh sb="32" eb="34">
      <t>ジギョウ</t>
    </rPh>
    <rPh sb="34" eb="37">
      <t>ガイヨウショ</t>
    </rPh>
    <rPh sb="39" eb="41">
      <t>キサイ</t>
    </rPh>
    <phoneticPr fontId="1"/>
  </si>
  <si>
    <t>＊4　災害時におけるエネルギー自給機能及び周辺地域に供給機能について具体的に記入する。</t>
    <rPh sb="3" eb="5">
      <t>サイガイ</t>
    </rPh>
    <rPh sb="5" eb="6">
      <t>ジ</t>
    </rPh>
    <rPh sb="15" eb="17">
      <t>ジキュウ</t>
    </rPh>
    <rPh sb="17" eb="19">
      <t>キノウ</t>
    </rPh>
    <rPh sb="19" eb="20">
      <t>オヨ</t>
    </rPh>
    <rPh sb="21" eb="23">
      <t>シュウヘン</t>
    </rPh>
    <rPh sb="23" eb="25">
      <t>チイキ</t>
    </rPh>
    <rPh sb="26" eb="28">
      <t>キョウキュウ</t>
    </rPh>
    <rPh sb="28" eb="30">
      <t>キノウ</t>
    </rPh>
    <rPh sb="34" eb="37">
      <t>グタイテキ</t>
    </rPh>
    <rPh sb="38" eb="40">
      <t>キニュウ</t>
    </rPh>
    <phoneticPr fontId="1"/>
  </si>
  <si>
    <t xml:space="preserve">＊5　EMS等の通信・制御装置を用いて再生可能エネルギー発電設備や需要側の設備を遠隔地から運転制御できる
</t>
    <phoneticPr fontId="1"/>
  </si>
  <si>
    <t>＊3　平常時と非常時でのエネルギーシステムについて、どのような考え方でそれぞれの当該システムを構築するのか、</t>
    <rPh sb="3" eb="5">
      <t>ヘイジョウ</t>
    </rPh>
    <rPh sb="5" eb="6">
      <t>ジ</t>
    </rPh>
    <rPh sb="7" eb="9">
      <t>ヒジョウ</t>
    </rPh>
    <rPh sb="9" eb="10">
      <t>ジ</t>
    </rPh>
    <rPh sb="31" eb="32">
      <t>カンガ</t>
    </rPh>
    <rPh sb="33" eb="34">
      <t>カタ</t>
    </rPh>
    <rPh sb="40" eb="42">
      <t>トウガイ</t>
    </rPh>
    <rPh sb="47" eb="49">
      <t>コウチク</t>
    </rPh>
    <phoneticPr fontId="1"/>
  </si>
  <si>
    <t>【事業の資金回収・利益の見通し】</t>
    <rPh sb="1" eb="3">
      <t>ジギョウ</t>
    </rPh>
    <rPh sb="4" eb="6">
      <t>シキン</t>
    </rPh>
    <rPh sb="6" eb="8">
      <t>カイシュウ</t>
    </rPh>
    <rPh sb="9" eb="11">
      <t>リエキ</t>
    </rPh>
    <rPh sb="12" eb="14">
      <t>ミトオ</t>
    </rPh>
    <phoneticPr fontId="1"/>
  </si>
  <si>
    <t>＊　補助事業に関する資金回収・利益の見通しについて、同事業のイニシャルコストのうち自己負担額、</t>
    <rPh sb="2" eb="4">
      <t>ホジョ</t>
    </rPh>
    <rPh sb="4" eb="6">
      <t>ジギョウ</t>
    </rPh>
    <rPh sb="7" eb="8">
      <t>カン</t>
    </rPh>
    <rPh sb="10" eb="12">
      <t>シキン</t>
    </rPh>
    <rPh sb="12" eb="14">
      <t>カイシュウ</t>
    </rPh>
    <rPh sb="15" eb="17">
      <t>リエキ</t>
    </rPh>
    <rPh sb="18" eb="20">
      <t>ミトオ</t>
    </rPh>
    <phoneticPr fontId="1"/>
  </si>
  <si>
    <t>【事業の先導性】</t>
    <rPh sb="1" eb="3">
      <t>ジギョウ</t>
    </rPh>
    <rPh sb="4" eb="7">
      <t>センドウセイ</t>
    </rPh>
    <phoneticPr fontId="1"/>
  </si>
  <si>
    <t>※　導入する補助対象設備が要件を満たしているか判断できる仕様書（カタログ等）を添付すること。</t>
    <rPh sb="2" eb="4">
      <t>ドウニュウ</t>
    </rPh>
    <rPh sb="6" eb="10">
      <t>ホジョタイショウ</t>
    </rPh>
    <rPh sb="10" eb="12">
      <t>セツビ</t>
    </rPh>
    <rPh sb="13" eb="15">
      <t>ヨウケン</t>
    </rPh>
    <rPh sb="16" eb="17">
      <t>ミ</t>
    </rPh>
    <rPh sb="23" eb="25">
      <t>ハンダン</t>
    </rPh>
    <rPh sb="28" eb="30">
      <t>シヨウ</t>
    </rPh>
    <rPh sb="30" eb="31">
      <t>ショ</t>
    </rPh>
    <rPh sb="36" eb="37">
      <t>トウ</t>
    </rPh>
    <rPh sb="39" eb="41">
      <t>テンプ</t>
    </rPh>
    <phoneticPr fontId="1"/>
  </si>
  <si>
    <t>※　導入する補助対象設備が多数の場合は、記入枠を増やして全数記入すること。</t>
    <rPh sb="2" eb="4">
      <t>ドウニュウ</t>
    </rPh>
    <rPh sb="6" eb="10">
      <t>ホジョタイショウ</t>
    </rPh>
    <rPh sb="10" eb="12">
      <t>セツビ</t>
    </rPh>
    <rPh sb="13" eb="15">
      <t>タスウ</t>
    </rPh>
    <rPh sb="16" eb="18">
      <t>バアイ</t>
    </rPh>
    <rPh sb="20" eb="22">
      <t>キニュウ</t>
    </rPh>
    <rPh sb="22" eb="23">
      <t>ワク</t>
    </rPh>
    <rPh sb="24" eb="25">
      <t>フ</t>
    </rPh>
    <rPh sb="28" eb="30">
      <t>ゼンスウ</t>
    </rPh>
    <rPh sb="30" eb="32">
      <t>キニュウ</t>
    </rPh>
    <phoneticPr fontId="1"/>
  </si>
  <si>
    <t>効率</t>
    <rPh sb="0" eb="2">
      <t>コウリツ</t>
    </rPh>
    <phoneticPr fontId="1"/>
  </si>
  <si>
    <t>出力
(kW)</t>
    <rPh sb="0" eb="2">
      <t>シュツリョク</t>
    </rPh>
    <phoneticPr fontId="1"/>
  </si>
  <si>
    <t>消費量
(kW)</t>
    <rPh sb="0" eb="3">
      <t>ショウヒリョウ</t>
    </rPh>
    <phoneticPr fontId="1"/>
  </si>
  <si>
    <t>出力
形態</t>
    <rPh sb="0" eb="2">
      <t>シュツリョク</t>
    </rPh>
    <phoneticPr fontId="1"/>
  </si>
  <si>
    <t>入力
エネルギー</t>
    <rPh sb="0" eb="2">
      <t>ニュウリョク</t>
    </rPh>
    <phoneticPr fontId="1"/>
  </si>
  <si>
    <t>設備名称</t>
    <rPh sb="0" eb="2">
      <t>セツビ</t>
    </rPh>
    <rPh sb="2" eb="4">
      <t>メイショウ</t>
    </rPh>
    <phoneticPr fontId="1"/>
  </si>
  <si>
    <t>仕様値</t>
    <rPh sb="0" eb="2">
      <t>シヨウ</t>
    </rPh>
    <rPh sb="2" eb="3">
      <t>チ</t>
    </rPh>
    <phoneticPr fontId="1"/>
  </si>
  <si>
    <t>【下表は、申請時は空欄とすること】</t>
    <rPh sb="1" eb="2">
      <t>シタ</t>
    </rPh>
    <rPh sb="2" eb="3">
      <t>ヒョウ</t>
    </rPh>
    <rPh sb="5" eb="8">
      <t>シンセイジ</t>
    </rPh>
    <rPh sb="9" eb="11">
      <t>クウラン</t>
    </rPh>
    <phoneticPr fontId="1"/>
  </si>
  <si>
    <t>電気</t>
    <rPh sb="0" eb="2">
      <t>デンキ</t>
    </rPh>
    <phoneticPr fontId="1"/>
  </si>
  <si>
    <t>都市ガス13A</t>
    <rPh sb="0" eb="2">
      <t>トシ</t>
    </rPh>
    <phoneticPr fontId="1"/>
  </si>
  <si>
    <t>ガスエンジン発電機</t>
    <rPh sb="6" eb="9">
      <t>ハツデンキ</t>
    </rPh>
    <phoneticPr fontId="1"/>
  </si>
  <si>
    <t>―</t>
    <phoneticPr fontId="1"/>
  </si>
  <si>
    <t>太陽光</t>
    <rPh sb="0" eb="3">
      <t>タイヨウコウ</t>
    </rPh>
    <phoneticPr fontId="1"/>
  </si>
  <si>
    <t>太陽光発電設備</t>
    <rPh sb="0" eb="3">
      <t>タイヨウコウ</t>
    </rPh>
    <rPh sb="3" eb="5">
      <t>ハツデン</t>
    </rPh>
    <rPh sb="5" eb="7">
      <t>セツビ</t>
    </rPh>
    <phoneticPr fontId="1"/>
  </si>
  <si>
    <t>＝補助金額（事業全体：円）÷(設備Aの年当たり削減量(t-CO2/年)×設備Aの法定耐用年数(年)</t>
  </si>
  <si>
    <t xml:space="preserve"> 上記（設備Aの年当たり削減量(t-CO2/年)×設備Aの法定耐用年数(年)+設備Bの年当たり削減量(t-CO2/年)</t>
    <rPh sb="1" eb="3">
      <t>ジョウキ</t>
    </rPh>
    <rPh sb="4" eb="6">
      <t>セツビ</t>
    </rPh>
    <rPh sb="8" eb="9">
      <t>ネン</t>
    </rPh>
    <rPh sb="9" eb="10">
      <t>ア</t>
    </rPh>
    <rPh sb="12" eb="14">
      <t>サクゲン</t>
    </rPh>
    <rPh sb="14" eb="15">
      <t>リョウ</t>
    </rPh>
    <rPh sb="22" eb="23">
      <t>ネン</t>
    </rPh>
    <rPh sb="25" eb="27">
      <t>セツビ</t>
    </rPh>
    <rPh sb="29" eb="31">
      <t>ホウテイ</t>
    </rPh>
    <rPh sb="31" eb="33">
      <t>タイヨウ</t>
    </rPh>
    <rPh sb="33" eb="35">
      <t>ネンスウ</t>
    </rPh>
    <rPh sb="36" eb="37">
      <t>ネン</t>
    </rPh>
    <phoneticPr fontId="1"/>
  </si>
  <si>
    <t>総ＣＯ２削減量</t>
    <rPh sb="0" eb="1">
      <t>ソウ</t>
    </rPh>
    <rPh sb="4" eb="6">
      <t>サクゲン</t>
    </rPh>
    <rPh sb="6" eb="7">
      <t>リョウ</t>
    </rPh>
    <phoneticPr fontId="1"/>
  </si>
  <si>
    <t>ＣＯ２排出量１トンを削減するために必要なコスト</t>
    <rPh sb="3" eb="5">
      <t>ハイシュツ</t>
    </rPh>
    <rPh sb="5" eb="6">
      <t>リョウ</t>
    </rPh>
    <rPh sb="10" eb="12">
      <t>サクゲン</t>
    </rPh>
    <rPh sb="17" eb="19">
      <t>ヒツヨウ</t>
    </rPh>
    <phoneticPr fontId="1"/>
  </si>
  <si>
    <t>ＣＯ２削減コスト（円/t-CO2）（☆）</t>
    <phoneticPr fontId="1"/>
  </si>
  <si>
    <t>年当たり削減量(t-CO2/年)×各設備の法定耐用年数とする。</t>
    <rPh sb="0" eb="1">
      <t>ネン</t>
    </rPh>
    <rPh sb="1" eb="2">
      <t>ア</t>
    </rPh>
    <rPh sb="4" eb="6">
      <t>サクゲン</t>
    </rPh>
    <rPh sb="6" eb="7">
      <t>リョウ</t>
    </rPh>
    <rPh sb="14" eb="15">
      <t>ネン</t>
    </rPh>
    <rPh sb="17" eb="20">
      <t>カクセツビ</t>
    </rPh>
    <rPh sb="21" eb="23">
      <t>ホウテイ</t>
    </rPh>
    <rPh sb="23" eb="27">
      <t>タイヨウネンスウ</t>
    </rPh>
    <phoneticPr fontId="1"/>
  </si>
  <si>
    <t>また合わせて法定耐用年数の根拠資料を提出する（国税庁の定める耐用年数表の写しなど）</t>
    <phoneticPr fontId="1"/>
  </si>
  <si>
    <t>（１）導入設備(申請値)</t>
    <rPh sb="3" eb="5">
      <t>ドウニュウ</t>
    </rPh>
    <rPh sb="5" eb="7">
      <t>セツビ</t>
    </rPh>
    <phoneticPr fontId="1"/>
  </si>
  <si>
    <t>（２）導入設備(実績値)</t>
    <rPh sb="3" eb="5">
      <t>ドウニュウ</t>
    </rPh>
    <rPh sb="5" eb="7">
      <t>セツビ</t>
    </rPh>
    <phoneticPr fontId="1"/>
  </si>
  <si>
    <t>円／ｔ-CO2（☆）</t>
    <rPh sb="0" eb="1">
      <t>エン</t>
    </rPh>
    <phoneticPr fontId="1"/>
  </si>
  <si>
    <t>ｔ-CO2／年</t>
    <rPh sb="6" eb="7">
      <t>ネン</t>
    </rPh>
    <phoneticPr fontId="1"/>
  </si>
  <si>
    <t>円／ｔ-CO2</t>
    <rPh sb="0" eb="1">
      <t>エン</t>
    </rPh>
    <phoneticPr fontId="1"/>
  </si>
  <si>
    <t>【ＣＯ２削減コスト・算定根拠】（※別紙3を作成）</t>
    <rPh sb="4" eb="6">
      <t>サクゲン</t>
    </rPh>
    <rPh sb="10" eb="12">
      <t>サンテイ</t>
    </rPh>
    <rPh sb="12" eb="14">
      <t>コンキョ</t>
    </rPh>
    <rPh sb="17" eb="19">
      <t>ベッシ</t>
    </rPh>
    <rPh sb="21" eb="23">
      <t>サクセイ</t>
    </rPh>
    <phoneticPr fontId="1"/>
  </si>
  <si>
    <t>（どの設備の耐用年数なのか分かる形のものとすること。）</t>
    <phoneticPr fontId="1"/>
  </si>
  <si>
    <t xml:space="preserve"> ※　補助対象経費に係る自己負担額 ＝ 様式１別紙２の所要経費欄(4)の額－ 様式１別紙２の所要経費欄(8)の額 </t>
    <rPh sb="23" eb="25">
      <t>ベッシ</t>
    </rPh>
    <phoneticPr fontId="1"/>
  </si>
  <si>
    <t>＊　補助事業の先導性について具体的に記入する。</t>
    <rPh sb="2" eb="4">
      <t>ホジョ</t>
    </rPh>
    <rPh sb="4" eb="6">
      <t>ジギョウ</t>
    </rPh>
    <rPh sb="7" eb="10">
      <t>センドウセイ</t>
    </rPh>
    <rPh sb="14" eb="17">
      <t>グタイテキ</t>
    </rPh>
    <rPh sb="18" eb="20">
      <t>キニュウ</t>
    </rPh>
    <phoneticPr fontId="1"/>
  </si>
  <si>
    <t>＊2　エネルギーシステムを構成する設備を記入する。</t>
    <rPh sb="13" eb="15">
      <t>コウセイ</t>
    </rPh>
    <rPh sb="17" eb="19">
      <t>セツビ</t>
    </rPh>
    <rPh sb="20" eb="22">
      <t>キニュウ</t>
    </rPh>
    <phoneticPr fontId="1"/>
  </si>
  <si>
    <t>　　　その違いを明確にして記入する。</t>
    <rPh sb="8" eb="10">
      <t>メイカク</t>
    </rPh>
    <rPh sb="13" eb="15">
      <t>キニュウ</t>
    </rPh>
    <phoneticPr fontId="1"/>
  </si>
  <si>
    <t xml:space="preserve">　　　システムを導入する場合は記入する。
</t>
    <rPh sb="8" eb="10">
      <t>ドウニュウ</t>
    </rPh>
    <rPh sb="12" eb="14">
      <t>バアイ</t>
    </rPh>
    <rPh sb="15" eb="17">
      <t>キニュウ</t>
    </rPh>
    <phoneticPr fontId="1"/>
  </si>
  <si>
    <t>【様式１】</t>
    <phoneticPr fontId="6"/>
  </si>
  <si>
    <t>【様式１】別紙１</t>
    <rPh sb="1" eb="3">
      <t>ヨウシキ</t>
    </rPh>
    <rPh sb="5" eb="7">
      <t>ベッシ</t>
    </rPh>
    <phoneticPr fontId="1"/>
  </si>
  <si>
    <t>【様式１】別紙2</t>
    <rPh sb="1" eb="3">
      <t>ヨウシキ</t>
    </rPh>
    <rPh sb="5" eb="7">
      <t>ベッシ</t>
    </rPh>
    <phoneticPr fontId="1"/>
  </si>
  <si>
    <t>【様式１】別紙2車両内訳</t>
    <rPh sb="8" eb="10">
      <t>シャリョウ</t>
    </rPh>
    <rPh sb="10" eb="12">
      <t>ウチワケ</t>
    </rPh>
    <phoneticPr fontId="1"/>
  </si>
  <si>
    <t>【様式1】別紙3</t>
    <rPh sb="1" eb="3">
      <t>ヨウシキ</t>
    </rPh>
    <rPh sb="5" eb="7">
      <t>ベッシ</t>
    </rPh>
    <phoneticPr fontId="1"/>
  </si>
  <si>
    <t>（別紙）事業概要書</t>
    <rPh sb="1" eb="3">
      <t>ベッシ</t>
    </rPh>
    <rPh sb="4" eb="6">
      <t>ジギョウ</t>
    </rPh>
    <rPh sb="6" eb="9">
      <t>ガイヨウショ</t>
    </rPh>
    <phoneticPr fontId="6"/>
  </si>
  <si>
    <t>提　出　書　類</t>
    <rPh sb="0" eb="1">
      <t>テイ</t>
    </rPh>
    <rPh sb="2" eb="3">
      <t>デ</t>
    </rPh>
    <rPh sb="4" eb="5">
      <t>ショ</t>
    </rPh>
    <rPh sb="6" eb="7">
      <t>タグイ</t>
    </rPh>
    <phoneticPr fontId="7"/>
  </si>
  <si>
    <t>共同事業者の企業パンフレット　※</t>
    <rPh sb="0" eb="2">
      <t>キョウドウ</t>
    </rPh>
    <rPh sb="2" eb="4">
      <t>ジギョウ</t>
    </rPh>
    <rPh sb="4" eb="5">
      <t>シャ</t>
    </rPh>
    <rPh sb="6" eb="8">
      <t>キギョウ</t>
    </rPh>
    <phoneticPr fontId="7"/>
  </si>
  <si>
    <t>共同事業者の定款または寄付行為　※</t>
    <rPh sb="0" eb="4">
      <t>キョウドウジギョウ</t>
    </rPh>
    <rPh sb="4" eb="5">
      <t>シャ</t>
    </rPh>
    <rPh sb="6" eb="8">
      <t>テイカン</t>
    </rPh>
    <rPh sb="11" eb="13">
      <t>キフ</t>
    </rPh>
    <rPh sb="13" eb="15">
      <t>コウイ</t>
    </rPh>
    <phoneticPr fontId="7"/>
  </si>
  <si>
    <t>共同事業者の経理状況説明書　※
（直近２ヵ年度分の貸借対照表および損益計算書）</t>
    <rPh sb="0" eb="5">
      <t>キョウドウジギョウシャ</t>
    </rPh>
    <rPh sb="6" eb="10">
      <t>ケイリジョウキョウ</t>
    </rPh>
    <rPh sb="10" eb="13">
      <t>セツメイショ</t>
    </rPh>
    <rPh sb="25" eb="27">
      <t>タイシャク</t>
    </rPh>
    <rPh sb="27" eb="30">
      <t>タイショウヒョウ</t>
    </rPh>
    <rPh sb="33" eb="35">
      <t>ソンエキ</t>
    </rPh>
    <rPh sb="35" eb="38">
      <t>ケイサンショ</t>
    </rPh>
    <phoneticPr fontId="7"/>
  </si>
  <si>
    <t>【様式１】　応募申請書</t>
    <rPh sb="1" eb="3">
      <t>ヨウシキ</t>
    </rPh>
    <rPh sb="6" eb="8">
      <t>オウボ</t>
    </rPh>
    <rPh sb="8" eb="11">
      <t>シンセイショ</t>
    </rPh>
    <phoneticPr fontId="6"/>
  </si>
  <si>
    <t>【様式１】別紙１　実施計画書</t>
    <rPh sb="1" eb="3">
      <t>ヨウシキ</t>
    </rPh>
    <rPh sb="5" eb="7">
      <t>ベッシ</t>
    </rPh>
    <rPh sb="9" eb="11">
      <t>ジッシ</t>
    </rPh>
    <rPh sb="11" eb="14">
      <t>ケイカクショ</t>
    </rPh>
    <phoneticPr fontId="7"/>
  </si>
  <si>
    <t>チェック欄</t>
    <rPh sb="4" eb="5">
      <t>ラン</t>
    </rPh>
    <phoneticPr fontId="6"/>
  </si>
  <si>
    <t>CD-R もしくは DVD-R　1部</t>
    <rPh sb="17" eb="18">
      <t>ブ</t>
    </rPh>
    <phoneticPr fontId="7"/>
  </si>
  <si>
    <t>　　１．実施計画書【様式１】別紙１</t>
    <rPh sb="10" eb="12">
      <t>ヨウシキ</t>
    </rPh>
    <rPh sb="14" eb="16">
      <t>ベッシ</t>
    </rPh>
    <phoneticPr fontId="6"/>
  </si>
  <si>
    <t>　　２．経費内訳【様式１】別紙２</t>
    <rPh sb="9" eb="11">
      <t>ヨウシキ</t>
    </rPh>
    <rPh sb="13" eb="15">
      <t>ベッシ</t>
    </rPh>
    <phoneticPr fontId="6"/>
  </si>
  <si>
    <t>　　３．（別紙）事業概要書</t>
    <rPh sb="5" eb="7">
      <t>ベッシ</t>
    </rPh>
    <rPh sb="8" eb="10">
      <t>ジギョウ</t>
    </rPh>
    <rPh sb="10" eb="13">
      <t>ガイヨウショ</t>
    </rPh>
    <phoneticPr fontId="6"/>
  </si>
  <si>
    <t>導入設備の明細表</t>
    <rPh sb="0" eb="2">
      <t>ドウニュウ</t>
    </rPh>
    <rPh sb="2" eb="4">
      <t>セツビ</t>
    </rPh>
    <rPh sb="5" eb="7">
      <t>メイサイ</t>
    </rPh>
    <rPh sb="7" eb="8">
      <t>オモテ</t>
    </rPh>
    <phoneticPr fontId="1"/>
  </si>
  <si>
    <t>【様式１】別紙３　導入設備の明細表</t>
    <rPh sb="1" eb="3">
      <t>ヨウシキ</t>
    </rPh>
    <rPh sb="5" eb="7">
      <t>ベッシ</t>
    </rPh>
    <rPh sb="9" eb="11">
      <t>ドウニュウ</t>
    </rPh>
    <rPh sb="11" eb="13">
      <t>セツビ</t>
    </rPh>
    <rPh sb="14" eb="16">
      <t>メイサイ</t>
    </rPh>
    <rPh sb="16" eb="17">
      <t>ヒョウ</t>
    </rPh>
    <phoneticPr fontId="6"/>
  </si>
  <si>
    <t>応募申請時提出書類等一覧（兼チェック表）</t>
    <rPh sb="0" eb="2">
      <t>オウボ</t>
    </rPh>
    <rPh sb="2" eb="4">
      <t>シンセイ</t>
    </rPh>
    <rPh sb="4" eb="5">
      <t>ジ</t>
    </rPh>
    <rPh sb="5" eb="7">
      <t>テイシュツ</t>
    </rPh>
    <rPh sb="7" eb="9">
      <t>ショルイ</t>
    </rPh>
    <rPh sb="9" eb="10">
      <t>トウ</t>
    </rPh>
    <rPh sb="10" eb="12">
      <t>イチラン</t>
    </rPh>
    <rPh sb="13" eb="14">
      <t>ケン</t>
    </rPh>
    <rPh sb="18" eb="19">
      <t>ヒョウ</t>
    </rPh>
    <phoneticPr fontId="7"/>
  </si>
  <si>
    <t>×設備Bの法定耐用年数(年)・・・) は、別紙3「導入設備の明細表」に記載されている各設備の</t>
    <rPh sb="21" eb="23">
      <t>ベッシ</t>
    </rPh>
    <rPh sb="25" eb="29">
      <t>ドウニュウセツビ</t>
    </rPh>
    <rPh sb="30" eb="32">
      <t>メイサイ</t>
    </rPh>
    <rPh sb="32" eb="33">
      <t>ヒョウ</t>
    </rPh>
    <rPh sb="35" eb="37">
      <t>キサイ</t>
    </rPh>
    <rPh sb="42" eb="43">
      <t>カク</t>
    </rPh>
    <rPh sb="43" eb="45">
      <t>セツビ</t>
    </rPh>
    <phoneticPr fontId="1"/>
  </si>
  <si>
    <t>三菱アウトランダー ＰＨＥＶ  S Edition(型式:5LA-GG3W)</t>
  </si>
  <si>
    <t>ホンダ　CLARITY PHEV  (型式:6LA-ZC5)</t>
  </si>
  <si>
    <t>日産　リーフ S (型式:ZAA-ZE1)</t>
  </si>
  <si>
    <t>法定(B)
耐用
年数</t>
    <rPh sb="0" eb="2">
      <t>ホウテイ</t>
    </rPh>
    <rPh sb="6" eb="8">
      <t>タイヨウ</t>
    </rPh>
    <rPh sb="9" eb="11">
      <t>ネンスウ</t>
    </rPh>
    <phoneticPr fontId="1"/>
  </si>
  <si>
    <t xml:space="preserve">  ＋設備Bの年当たり削減量(t-CO2/年)×設備Bの法定耐用年数(年)・・・) </t>
    <phoneticPr fontId="1"/>
  </si>
  <si>
    <t>　　同事業による収入または年間のランニングコストの減少額に基づき記入する。</t>
    <rPh sb="8" eb="10">
      <t>シュウニュウ</t>
    </rPh>
    <phoneticPr fontId="1"/>
  </si>
  <si>
    <t>　　【資金回収年数 ＝ 補助対象経費に係る自己負担額※ ÷収入 または ランニングコストの減少額 】</t>
    <rPh sb="29" eb="31">
      <t>シュウニュウ</t>
    </rPh>
    <phoneticPr fontId="1"/>
  </si>
  <si>
    <t>　　なお、この試算に用いた「収入 または ランニングコストの減少額」の根拠資料を添付すること。</t>
    <rPh sb="14" eb="16">
      <t>シュウニュウ</t>
    </rPh>
    <rPh sb="35" eb="37">
      <t>コンキョ</t>
    </rPh>
    <rPh sb="37" eb="39">
      <t>シリョウ</t>
    </rPh>
    <phoneticPr fontId="1"/>
  </si>
  <si>
    <t>　本事業による収入 または 年間ランニングコスト減少額</t>
    <rPh sb="1" eb="2">
      <t>ホン</t>
    </rPh>
    <rPh sb="2" eb="4">
      <t>ジギョウ</t>
    </rPh>
    <rPh sb="7" eb="9">
      <t>シュウニュウ</t>
    </rPh>
    <rPh sb="14" eb="16">
      <t>ネンカン</t>
    </rPh>
    <rPh sb="24" eb="26">
      <t>ゲンショウ</t>
    </rPh>
    <rPh sb="26" eb="27">
      <t>ガク</t>
    </rPh>
    <phoneticPr fontId="5"/>
  </si>
  <si>
    <t>収入またはランニングコスト減少額の算出過程</t>
    <rPh sb="0" eb="2">
      <t>シュウニュウ</t>
    </rPh>
    <rPh sb="13" eb="15">
      <t>ゲンショウ</t>
    </rPh>
    <rPh sb="15" eb="16">
      <t>ガク</t>
    </rPh>
    <rPh sb="17" eb="19">
      <t>サンシュツ</t>
    </rPh>
    <rPh sb="19" eb="21">
      <t>カテイ</t>
    </rPh>
    <phoneticPr fontId="1"/>
  </si>
  <si>
    <t>＜事業の効果＞</t>
    <rPh sb="1" eb="3">
      <t>ジギョウ</t>
    </rPh>
    <rPh sb="4" eb="6">
      <t>コウカ</t>
    </rPh>
    <phoneticPr fontId="1"/>
  </si>
  <si>
    <t>【様式１】別紙２　経費内訳　 (※対象事業（ｂ）がある場合は「別紙２車両内訳」も提出）</t>
    <rPh sb="1" eb="3">
      <t>ヨウシキ</t>
    </rPh>
    <rPh sb="5" eb="7">
      <t>ベッシ</t>
    </rPh>
    <rPh sb="9" eb="11">
      <t>ケイヒ</t>
    </rPh>
    <rPh sb="11" eb="13">
      <t>ウチワケ</t>
    </rPh>
    <rPh sb="17" eb="19">
      <t>タイショウ</t>
    </rPh>
    <rPh sb="19" eb="21">
      <t>ジギョウ</t>
    </rPh>
    <rPh sb="27" eb="29">
      <t>バアイ</t>
    </rPh>
    <rPh sb="31" eb="33">
      <t>ベッシ</t>
    </rPh>
    <rPh sb="34" eb="36">
      <t>シャリョウ</t>
    </rPh>
    <rPh sb="36" eb="38">
      <t>ウチワケ</t>
    </rPh>
    <rPh sb="40" eb="42">
      <t>テイシュツ</t>
    </rPh>
    <phoneticPr fontId="7"/>
  </si>
  <si>
    <t>　※該当がある場合</t>
    <rPh sb="2" eb="4">
      <t>ガイトウ</t>
    </rPh>
    <rPh sb="7" eb="9">
      <t>バアイ</t>
    </rPh>
    <phoneticPr fontId="6"/>
  </si>
  <si>
    <t>ファイナンスリースを利用する場合　使用状況が確認できる契約書等　※</t>
    <rPh sb="10" eb="12">
      <t>リヨウ</t>
    </rPh>
    <rPh sb="14" eb="16">
      <t>バアイ</t>
    </rPh>
    <rPh sb="17" eb="19">
      <t>シヨウ</t>
    </rPh>
    <rPh sb="19" eb="21">
      <t>ジョウキョウ</t>
    </rPh>
    <rPh sb="22" eb="24">
      <t>カクニン</t>
    </rPh>
    <rPh sb="27" eb="30">
      <t>ケイヤクショ</t>
    </rPh>
    <rPh sb="30" eb="31">
      <t>トウ</t>
    </rPh>
    <phoneticPr fontId="7"/>
  </si>
  <si>
    <t>導入設備の設置場所と建築物との位置関係や設置状況が分かる図面や写真、地図等</t>
    <rPh sb="0" eb="2">
      <t>ドウニュウ</t>
    </rPh>
    <rPh sb="2" eb="4">
      <t>セツビ</t>
    </rPh>
    <rPh sb="5" eb="7">
      <t>セッチ</t>
    </rPh>
    <rPh sb="7" eb="9">
      <t>バショ</t>
    </rPh>
    <rPh sb="10" eb="12">
      <t>ケンチク</t>
    </rPh>
    <rPh sb="12" eb="13">
      <t>ブツ</t>
    </rPh>
    <rPh sb="15" eb="17">
      <t>イチ</t>
    </rPh>
    <rPh sb="17" eb="19">
      <t>カンケイ</t>
    </rPh>
    <rPh sb="20" eb="22">
      <t>セッチ</t>
    </rPh>
    <rPh sb="22" eb="24">
      <t>ジョウキョウ</t>
    </rPh>
    <rPh sb="25" eb="26">
      <t>ワ</t>
    </rPh>
    <rPh sb="28" eb="30">
      <t>ズメン</t>
    </rPh>
    <rPh sb="31" eb="33">
      <t>シャシン</t>
    </rPh>
    <rPh sb="34" eb="36">
      <t>チズ</t>
    </rPh>
    <rPh sb="36" eb="37">
      <t>トウ</t>
    </rPh>
    <phoneticPr fontId="7"/>
  </si>
  <si>
    <t>【様式１】別紙２に記載の金額の根拠が分かる書類　（見積書等）</t>
    <rPh sb="1" eb="3">
      <t>ヨウシキ</t>
    </rPh>
    <rPh sb="5" eb="7">
      <t>ベッシ</t>
    </rPh>
    <rPh sb="9" eb="11">
      <t>キサイ</t>
    </rPh>
    <rPh sb="12" eb="14">
      <t>キンガク</t>
    </rPh>
    <rPh sb="15" eb="17">
      <t>コンキョ</t>
    </rPh>
    <rPh sb="18" eb="19">
      <t>ワ</t>
    </rPh>
    <rPh sb="21" eb="23">
      <t>ショルイ</t>
    </rPh>
    <rPh sb="25" eb="28">
      <t>ミツモリショ</t>
    </rPh>
    <rPh sb="28" eb="29">
      <t>トウ</t>
    </rPh>
    <phoneticPr fontId="7"/>
  </si>
  <si>
    <t>　　４．その他資料</t>
    <phoneticPr fontId="6"/>
  </si>
  <si>
    <t>ｔ-CO2/年</t>
    <rPh sb="6" eb="7">
      <t>ネン</t>
    </rPh>
    <phoneticPr fontId="1"/>
  </si>
  <si>
    <t>ｔ-CO2</t>
    <phoneticPr fontId="1"/>
  </si>
  <si>
    <t>該当なし</t>
    <rPh sb="0" eb="2">
      <t>ガイトウ</t>
    </rPh>
    <phoneticPr fontId="23"/>
  </si>
  <si>
    <t xml:space="preserve">仮パスワード（シート保護）　：　　"jiKyu0228" </t>
    <rPh sb="0" eb="1">
      <t>カリ</t>
    </rPh>
    <rPh sb="10" eb="12">
      <t>ホゴ</t>
    </rPh>
    <phoneticPr fontId="23"/>
  </si>
  <si>
    <r>
      <t xml:space="preserve">（激甚化する災害に対応した災害活動拠点施設等の強靭化促進事業
及びエネルギー自給エリア等構築支援事業）
</t>
    </r>
    <r>
      <rPr>
        <sz val="14"/>
        <color theme="1"/>
        <rFont val="ＭＳ 明朝"/>
        <family val="1"/>
        <charset val="128"/>
      </rPr>
      <t>エネルギー自給エリア等構築支援事業</t>
    </r>
    <rPh sb="1" eb="4">
      <t>ゲキジンカ</t>
    </rPh>
    <rPh sb="6" eb="8">
      <t>サイガイ</t>
    </rPh>
    <rPh sb="9" eb="11">
      <t>タイオウ</t>
    </rPh>
    <rPh sb="13" eb="15">
      <t>サイガイ</t>
    </rPh>
    <rPh sb="15" eb="17">
      <t>カツドウ</t>
    </rPh>
    <rPh sb="17" eb="19">
      <t>キョテン</t>
    </rPh>
    <rPh sb="19" eb="21">
      <t>シセツ</t>
    </rPh>
    <rPh sb="21" eb="22">
      <t>トウ</t>
    </rPh>
    <rPh sb="23" eb="25">
      <t>キョウジン</t>
    </rPh>
    <rPh sb="25" eb="26">
      <t>カ</t>
    </rPh>
    <rPh sb="26" eb="30">
      <t>ソクシンジギョウ</t>
    </rPh>
    <rPh sb="31" eb="32">
      <t>オヨ</t>
    </rPh>
    <rPh sb="38" eb="40">
      <t>ジキュウ</t>
    </rPh>
    <rPh sb="43" eb="44">
      <t>トウ</t>
    </rPh>
    <rPh sb="44" eb="46">
      <t>コウチク</t>
    </rPh>
    <rPh sb="46" eb="48">
      <t>シエン</t>
    </rPh>
    <rPh sb="48" eb="50">
      <t>ジギョウ</t>
    </rPh>
    <rPh sb="57" eb="59">
      <t>ジキュウ</t>
    </rPh>
    <rPh sb="62" eb="69">
      <t>トウコウチクシエンジギョウ</t>
    </rPh>
    <phoneticPr fontId="6"/>
  </si>
  <si>
    <t>　当社（法人である場合は当法人、ならびに本事業の共同事業者）は、公募要領&lt;別紙１&gt;『暴力団排</t>
    <rPh sb="43" eb="44">
      <t>リョク</t>
    </rPh>
    <rPh sb="44" eb="45">
      <t>ダン</t>
    </rPh>
    <rPh sb="45" eb="46">
      <t>ハイ</t>
    </rPh>
    <phoneticPr fontId="7"/>
  </si>
  <si>
    <t>　当社（法人である場合は当法人、ならびに本事業の共同事業者）は、公募要領&lt;別紙２&gt;『個人情報</t>
    <rPh sb="43" eb="44">
      <t>ジン</t>
    </rPh>
    <rPh sb="44" eb="46">
      <t>ジョウホウ</t>
    </rPh>
    <phoneticPr fontId="7"/>
  </si>
  <si>
    <t>その他の参考資料 （【様式１】別紙３ 導入設備のカタログ、法定耐用年数の根拠となる資料等）</t>
    <rPh sb="2" eb="3">
      <t>タ</t>
    </rPh>
    <rPh sb="4" eb="6">
      <t>サンコウ</t>
    </rPh>
    <rPh sb="6" eb="8">
      <t>シリョウ</t>
    </rPh>
    <rPh sb="11" eb="13">
      <t>ヨウシキ</t>
    </rPh>
    <rPh sb="15" eb="17">
      <t>ベッシ</t>
    </rPh>
    <rPh sb="19" eb="21">
      <t>ドウニュウ</t>
    </rPh>
    <rPh sb="21" eb="23">
      <t>セツビ</t>
    </rPh>
    <rPh sb="29" eb="31">
      <t>ホウテイ</t>
    </rPh>
    <rPh sb="31" eb="33">
      <t>タイヨウ</t>
    </rPh>
    <rPh sb="33" eb="35">
      <t>ネンスウ</t>
    </rPh>
    <rPh sb="36" eb="38">
      <t>コンキョ</t>
    </rPh>
    <rPh sb="41" eb="43">
      <t>シリョウ</t>
    </rPh>
    <rPh sb="43" eb="44">
      <t>トウ</t>
    </rPh>
    <phoneticPr fontId="7"/>
  </si>
  <si>
    <t>暴力団排除に関する制約事項（公募要領　&lt;別紙1&gt;）</t>
    <rPh sb="0" eb="3">
      <t>ボウリョクダン</t>
    </rPh>
    <rPh sb="3" eb="5">
      <t>ハイジョ</t>
    </rPh>
    <rPh sb="6" eb="7">
      <t>カン</t>
    </rPh>
    <rPh sb="9" eb="11">
      <t>セイヤク</t>
    </rPh>
    <rPh sb="11" eb="13">
      <t>ジコウ</t>
    </rPh>
    <rPh sb="14" eb="18">
      <t>コウボヨウリョウ</t>
    </rPh>
    <rPh sb="20" eb="22">
      <t>ベッシ</t>
    </rPh>
    <phoneticPr fontId="7"/>
  </si>
  <si>
    <t>＊　本事業のステークホルダーを記載してください。なお、保守運用を担う主体、発注先、補助事業者内の施工管理等の</t>
    <rPh sb="37" eb="39">
      <t>ハッチュウ</t>
    </rPh>
    <rPh sb="39" eb="40">
      <t>サキ</t>
    </rPh>
    <rPh sb="41" eb="43">
      <t>ホジョ</t>
    </rPh>
    <rPh sb="43" eb="45">
      <t>ジギョウ</t>
    </rPh>
    <rPh sb="45" eb="46">
      <t>シャ</t>
    </rPh>
    <rPh sb="46" eb="47">
      <t>ナイ</t>
    </rPh>
    <rPh sb="48" eb="50">
      <t>セコウ</t>
    </rPh>
    <rPh sb="50" eb="52">
      <t>カンリ</t>
    </rPh>
    <rPh sb="52" eb="53">
      <t>ナド</t>
    </rPh>
    <phoneticPr fontId="1"/>
  </si>
  <si>
    <t>　  体制も記入すること。（別紙添付でも可）</t>
    <rPh sb="14" eb="16">
      <t>ベッシ</t>
    </rPh>
    <rPh sb="16" eb="18">
      <t>テンプ</t>
    </rPh>
    <rPh sb="20" eb="21">
      <t>カ</t>
    </rPh>
    <phoneticPr fontId="1"/>
  </si>
  <si>
    <t>エネルギー自給エリア等構築支援事業</t>
    <rPh sb="5" eb="7">
      <t>ジキュウ</t>
    </rPh>
    <rPh sb="10" eb="17">
      <t>トウコウチクシエンジギョウ</t>
    </rPh>
    <phoneticPr fontId="23"/>
  </si>
  <si>
    <t>年当たりCO2削減量(A)</t>
    <rPh sb="0" eb="2">
      <t>ネンア</t>
    </rPh>
    <rPh sb="7" eb="9">
      <t>サクゲン</t>
    </rPh>
    <rPh sb="9" eb="10">
      <t>リョウ</t>
    </rPh>
    <phoneticPr fontId="23"/>
  </si>
  <si>
    <t>(A)×(B)
(t-CO2)</t>
    <phoneticPr fontId="23"/>
  </si>
  <si>
    <t>対象事業 (a) ※</t>
    <phoneticPr fontId="1"/>
  </si>
  <si>
    <t>対象事業 (b) ※</t>
    <phoneticPr fontId="1"/>
  </si>
  <si>
    <t>①</t>
    <phoneticPr fontId="1"/>
  </si>
  <si>
    <t>対象事業 (b)※</t>
    <phoneticPr fontId="1"/>
  </si>
  <si>
    <t>購入予定時期</t>
    <phoneticPr fontId="1"/>
  </si>
  <si>
    <r>
      <t>(7)</t>
    </r>
    <r>
      <rPr>
        <sz val="11"/>
        <color theme="1"/>
        <rFont val="ＭＳ 明朝"/>
        <family val="1"/>
        <charset val="128"/>
      </rPr>
      <t>×2/3+</t>
    </r>
    <r>
      <rPr>
        <sz val="11"/>
        <color rgb="FFFF0000"/>
        <rFont val="ＭＳ 明朝"/>
        <family val="1"/>
        <charset val="128"/>
      </rPr>
      <t>①</t>
    </r>
    <phoneticPr fontId="1"/>
  </si>
  <si>
    <t>r1</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</si>
</sst>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0.0;[Red]\-#,##0.0"/>
    <numFmt numFmtId="178" formatCode="#,###"/>
    <numFmt numFmtId="179" formatCode="#,##0_);[Red]\(#,##0\)"/>
    <numFmt numFmtId="180" formatCode="0.0"/>
  </numFmts>
  <fonts count="47"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明朝"/>
      <family val="1"/>
      <charset val="128"/>
    </font>
    <font>
      <b/>
      <sz val="11"/>
      <color rgb="FFFF0000"/>
      <name val="ＭＳ Ｐゴシック"/>
      <family val="3"/>
      <charset val="128"/>
      <scheme val="major"/>
    </font>
    <font>
      <b/>
      <sz val="11"/>
      <color theme="1"/>
      <name val="ＭＳ 明朝"/>
      <family val="1"/>
      <charset val="128"/>
    </font>
    <font>
      <b/>
      <sz val="10"/>
      <color theme="1"/>
      <name val="ＭＳ 明朝"/>
      <family val="1"/>
      <charset val="128"/>
    </font>
    <font>
      <sz val="9"/>
      <color theme="1"/>
      <name val="ＭＳ Ｐゴシック"/>
      <family val="3"/>
      <charset val="128"/>
      <scheme val="minor"/>
    </font>
    <font>
      <b/>
      <sz val="12"/>
      <color theme="1"/>
      <name val="ＭＳ 明朝"/>
      <family val="1"/>
      <charset val="128"/>
    </font>
    <font>
      <sz val="11"/>
      <color theme="0" tint="-0.499984740745262"/>
      <name val="ＭＳ Ｐゴシック"/>
      <family val="3"/>
      <charset val="128"/>
      <scheme val="minor"/>
    </font>
    <font>
      <sz val="9"/>
      <color theme="0" tint="-0.499984740745262"/>
      <name val="ＭＳ Ｐゴシック"/>
      <family val="3"/>
      <charset val="128"/>
      <scheme val="minor"/>
    </font>
    <font>
      <sz val="6"/>
      <name val="ＭＳ Ｐゴシック"/>
      <family val="3"/>
      <charset val="128"/>
      <scheme val="minor"/>
    </font>
    <font>
      <b/>
      <sz val="9"/>
      <color rgb="FFFF0000"/>
      <name val="ＭＳ 明朝"/>
      <family val="1"/>
      <charset val="128"/>
    </font>
    <font>
      <b/>
      <sz val="11"/>
      <name val="ＭＳ 明朝"/>
      <family val="1"/>
      <charset val="128"/>
    </font>
    <font>
      <sz val="11"/>
      <color theme="1"/>
      <name val="游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1"/>
      <color rgb="FFFF0000"/>
      <name val="游ゴシック"/>
      <family val="3"/>
      <charset val="128"/>
    </font>
    <font>
      <sz val="11"/>
      <color rgb="FFFF0000"/>
      <name val="ＭＳ 明朝"/>
      <family val="1"/>
      <charset val="128"/>
    </font>
    <font>
      <sz val="10"/>
      <color theme="1"/>
      <name val="Century"/>
      <family val="1"/>
    </font>
    <font>
      <sz val="14"/>
      <color theme="1"/>
      <name val="ＭＳ 明朝"/>
      <family val="1"/>
      <charset val="128"/>
    </font>
    <font>
      <sz val="11"/>
      <color theme="1"/>
      <name val="ＭＳ ゴシック"/>
      <family val="3"/>
      <charset val="128"/>
    </font>
    <font>
      <sz val="11"/>
      <name val="ＭＳ 明朝"/>
      <family val="1"/>
      <charset val="128"/>
    </font>
    <font>
      <sz val="10"/>
      <name val="ＭＳ 明朝"/>
      <family val="1"/>
      <charset val="128"/>
    </font>
    <font>
      <b/>
      <sz val="10"/>
      <name val="ＭＳ 明朝"/>
      <family val="1"/>
      <charset val="128"/>
    </font>
    <font>
      <sz val="12"/>
      <name val="ＭＳ 明朝"/>
      <family val="1"/>
      <charset val="128"/>
    </font>
    <font>
      <sz val="8"/>
      <name val="ＭＳ 明朝"/>
      <family val="1"/>
      <charset val="128"/>
    </font>
    <font>
      <sz val="9.5"/>
      <name val="ＭＳ 明朝"/>
      <family val="1"/>
      <charset val="128"/>
    </font>
    <font>
      <sz val="10"/>
      <color rgb="FFFF0000"/>
      <name val="ＭＳ 明朝"/>
      <family val="1"/>
      <charset val="128"/>
    </font>
    <font>
      <sz val="12"/>
      <color rgb="FFFF0000"/>
      <name val="ＭＳ 明朝"/>
      <family val="1"/>
      <charset val="128"/>
    </font>
    <font>
      <sz val="28"/>
      <color theme="1"/>
      <name val="ＭＳ Ｐゴシック"/>
      <family val="3"/>
      <charset val="128"/>
      <scheme val="minor"/>
    </font>
    <font>
      <sz val="12"/>
      <color theme="1"/>
      <name val="ＭＳ Ｐゴシック"/>
      <family val="3"/>
      <charset val="128"/>
      <scheme val="minor"/>
    </font>
    <font>
      <b/>
      <sz val="12"/>
      <name val="ＭＳ 明朝"/>
      <family val="1"/>
      <charset val="128"/>
    </font>
    <font>
      <b/>
      <sz val="12"/>
      <color theme="1"/>
      <name val="ＭＳ Ｐゴシック"/>
      <family val="3"/>
      <charset val="128"/>
      <scheme val="minor"/>
    </font>
    <font>
      <sz val="8"/>
      <color theme="1"/>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564">
    <xf numFmtId="0" fontId="0" fillId="0" borderId="0" xfId="0">
      <alignment vertical="center"/>
    </xf>
    <xf numFmtId="0" fontId="10" fillId="2" borderId="0" xfId="0" applyFont="1" applyFill="1" applyProtection="1">
      <alignment vertical="center"/>
      <protection locked="0"/>
    </xf>
    <xf numFmtId="0" fontId="10" fillId="2" borderId="0" xfId="0" applyFont="1" applyFill="1" applyBorder="1" applyProtection="1">
      <alignment vertical="center"/>
      <protection locked="0"/>
    </xf>
    <xf numFmtId="0" fontId="10" fillId="2" borderId="0" xfId="0" applyFont="1" applyFill="1">
      <alignment vertical="center"/>
    </xf>
    <xf numFmtId="0" fontId="12" fillId="2" borderId="0" xfId="0" applyFont="1" applyFill="1">
      <alignment vertical="center"/>
    </xf>
    <xf numFmtId="0" fontId="12" fillId="2" borderId="0" xfId="0" applyFont="1" applyFill="1" applyBorder="1">
      <alignment vertical="center"/>
    </xf>
    <xf numFmtId="0" fontId="12" fillId="2" borderId="13" xfId="0" applyFont="1" applyFill="1" applyBorder="1">
      <alignment vertical="center"/>
    </xf>
    <xf numFmtId="0" fontId="12" fillId="2" borderId="14" xfId="0" applyFont="1" applyFill="1" applyBorder="1">
      <alignment vertical="center"/>
    </xf>
    <xf numFmtId="0" fontId="12" fillId="2" borderId="15" xfId="0" applyFont="1" applyFill="1" applyBorder="1">
      <alignment vertical="center"/>
    </xf>
    <xf numFmtId="0" fontId="13" fillId="2" borderId="0" xfId="0" applyFont="1" applyFill="1" applyBorder="1">
      <alignment vertical="center"/>
    </xf>
    <xf numFmtId="0" fontId="12" fillId="2" borderId="21" xfId="0" applyFont="1" applyFill="1" applyBorder="1">
      <alignment vertical="center"/>
    </xf>
    <xf numFmtId="0" fontId="12" fillId="2" borderId="22" xfId="0" applyFont="1" applyFill="1" applyBorder="1">
      <alignment vertical="center"/>
    </xf>
    <xf numFmtId="0" fontId="10" fillId="2" borderId="0" xfId="0" applyFont="1" applyFill="1" applyBorder="1">
      <alignment vertical="center"/>
    </xf>
    <xf numFmtId="0" fontId="12" fillId="2" borderId="0" xfId="0" applyFont="1" applyFill="1" applyBorder="1" applyAlignment="1">
      <alignment vertical="center"/>
    </xf>
    <xf numFmtId="0" fontId="12" fillId="2" borderId="0" xfId="0" applyFont="1" applyFill="1" applyBorder="1" applyAlignment="1">
      <alignment horizontal="right" vertical="center"/>
    </xf>
    <xf numFmtId="0" fontId="14" fillId="2" borderId="0" xfId="0" applyFont="1" applyFill="1" applyBorder="1">
      <alignment vertical="center"/>
    </xf>
    <xf numFmtId="0" fontId="10" fillId="2" borderId="21" xfId="0" applyFont="1" applyFill="1" applyBorder="1">
      <alignment vertical="center"/>
    </xf>
    <xf numFmtId="0" fontId="13" fillId="2" borderId="13" xfId="0" applyFont="1" applyFill="1" applyBorder="1">
      <alignment vertical="center"/>
    </xf>
    <xf numFmtId="0" fontId="12" fillId="2" borderId="15" xfId="0" applyFont="1" applyFill="1" applyBorder="1" applyAlignment="1">
      <alignment horizontal="right" vertical="center"/>
    </xf>
    <xf numFmtId="0" fontId="10" fillId="0" borderId="0" xfId="0" applyFont="1">
      <alignment vertical="center"/>
    </xf>
    <xf numFmtId="0" fontId="10" fillId="3" borderId="2" xfId="0" applyFont="1" applyFill="1" applyBorder="1" applyProtection="1">
      <alignment vertical="center"/>
      <protection locked="0"/>
    </xf>
    <xf numFmtId="0" fontId="10" fillId="3" borderId="4" xfId="0" applyFont="1" applyFill="1" applyBorder="1" applyProtection="1">
      <alignment vertical="center"/>
      <protection locked="0"/>
    </xf>
    <xf numFmtId="0" fontId="10" fillId="3" borderId="0" xfId="0" applyFont="1" applyFill="1" applyBorder="1" applyProtection="1">
      <alignment vertical="center"/>
      <protection locked="0"/>
    </xf>
    <xf numFmtId="0" fontId="12" fillId="2" borderId="25" xfId="0" applyFont="1" applyFill="1" applyBorder="1" applyAlignment="1">
      <alignment horizontal="centerContinuous" vertical="center"/>
    </xf>
    <xf numFmtId="0" fontId="12" fillId="2" borderId="26" xfId="0" applyFont="1" applyFill="1" applyBorder="1" applyAlignment="1">
      <alignment horizontal="centerContinuous" vertical="center"/>
    </xf>
    <xf numFmtId="0" fontId="17" fillId="2" borderId="0" xfId="0" applyFont="1" applyFill="1">
      <alignment vertical="center"/>
    </xf>
    <xf numFmtId="0" fontId="9" fillId="0" borderId="0" xfId="0" applyFont="1">
      <alignment vertical="center"/>
    </xf>
    <xf numFmtId="176" fontId="10" fillId="0" borderId="11" xfId="0" applyNumberFormat="1" applyFont="1" applyFill="1" applyBorder="1" applyAlignment="1" applyProtection="1">
      <alignment horizontal="right" vertical="center" shrinkToFit="1"/>
      <protection locked="0"/>
    </xf>
    <xf numFmtId="0" fontId="10" fillId="0" borderId="0" xfId="0" applyFont="1" applyAlignment="1">
      <alignment vertical="center"/>
    </xf>
    <xf numFmtId="0" fontId="19" fillId="0" borderId="0" xfId="0" applyFont="1">
      <alignment vertical="center"/>
    </xf>
    <xf numFmtId="0" fontId="19" fillId="0" borderId="0" xfId="0" applyFont="1" applyAlignment="1">
      <alignment horizontal="right" vertical="center"/>
    </xf>
    <xf numFmtId="0" fontId="19" fillId="0" borderId="23" xfId="0" applyFont="1" applyBorder="1" applyAlignment="1">
      <alignment horizontal="center" vertical="center"/>
    </xf>
    <xf numFmtId="0" fontId="19" fillId="0" borderId="23" xfId="0" applyFont="1" applyBorder="1" applyAlignment="1">
      <alignment vertical="center" wrapText="1"/>
    </xf>
    <xf numFmtId="0" fontId="10" fillId="2" borderId="12" xfId="0" applyFont="1" applyFill="1" applyBorder="1">
      <alignment vertical="center"/>
    </xf>
    <xf numFmtId="0" fontId="10" fillId="2" borderId="13" xfId="0" applyFont="1" applyFill="1" applyBorder="1">
      <alignment vertical="center"/>
    </xf>
    <xf numFmtId="0" fontId="10" fillId="2" borderId="14" xfId="0" applyFont="1" applyFill="1" applyBorder="1">
      <alignment vertical="center"/>
    </xf>
    <xf numFmtId="0" fontId="19" fillId="0" borderId="37" xfId="0" applyFont="1" applyBorder="1" applyAlignment="1">
      <alignment horizontal="center" vertical="center"/>
    </xf>
    <xf numFmtId="0" fontId="19" fillId="0" borderId="37" xfId="0" applyFont="1" applyBorder="1" applyAlignment="1">
      <alignment vertical="center"/>
    </xf>
    <xf numFmtId="0" fontId="19" fillId="5" borderId="27" xfId="0" applyFont="1" applyFill="1" applyBorder="1" applyAlignment="1">
      <alignment horizontal="center" vertical="center"/>
    </xf>
    <xf numFmtId="0" fontId="10" fillId="0" borderId="0" xfId="0" applyFont="1" applyFill="1" applyBorder="1" applyProtection="1">
      <alignment vertical="center"/>
    </xf>
    <xf numFmtId="0" fontId="10" fillId="0" borderId="4" xfId="0" applyFont="1" applyFill="1" applyBorder="1" applyProtection="1">
      <alignment vertical="center"/>
    </xf>
    <xf numFmtId="0" fontId="25" fillId="0" borderId="0" xfId="0" applyFont="1" applyFill="1" applyBorder="1" applyAlignment="1" applyProtection="1">
      <alignment vertical="center"/>
      <protection locked="0"/>
    </xf>
    <xf numFmtId="0" fontId="15" fillId="0" borderId="0" xfId="0" applyFont="1" applyFill="1" applyProtection="1">
      <alignment vertical="center"/>
      <protection locked="0"/>
    </xf>
    <xf numFmtId="0" fontId="10" fillId="0" borderId="0" xfId="0" applyFont="1" applyFill="1" applyProtection="1">
      <alignment vertical="center"/>
      <protection locked="0"/>
    </xf>
    <xf numFmtId="0" fontId="0" fillId="0" borderId="0" xfId="0" applyBorder="1" applyAlignment="1" applyProtection="1">
      <alignment horizontal="right" vertical="center"/>
      <protection hidden="1"/>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6" borderId="43" xfId="0" applyFill="1" applyBorder="1" applyAlignment="1">
      <alignment horizontal="center" vertical="center"/>
    </xf>
    <xf numFmtId="0" fontId="27" fillId="6" borderId="44" xfId="0" applyFont="1" applyFill="1" applyBorder="1" applyAlignment="1">
      <alignment horizontal="center" vertical="center"/>
    </xf>
    <xf numFmtId="0" fontId="28" fillId="6" borderId="44" xfId="0" applyFont="1" applyFill="1" applyBorder="1" applyAlignment="1">
      <alignment horizontal="center" vertical="center"/>
    </xf>
    <xf numFmtId="0" fontId="28" fillId="6" borderId="45" xfId="0" applyFont="1" applyFill="1" applyBorder="1" applyAlignment="1">
      <alignment horizontal="center" vertical="center"/>
    </xf>
    <xf numFmtId="0" fontId="26" fillId="0" borderId="0" xfId="0" applyFont="1" applyBorder="1" applyAlignment="1" applyProtection="1">
      <alignment horizontal="right" vertical="center" shrinkToFit="1"/>
      <protection hidden="1"/>
    </xf>
    <xf numFmtId="0" fontId="26" fillId="0" borderId="0" xfId="0" applyFont="1" applyBorder="1" applyAlignment="1">
      <alignment vertical="center" shrinkToFit="1"/>
    </xf>
    <xf numFmtId="0" fontId="26" fillId="0" borderId="46" xfId="0" applyNumberFormat="1" applyFont="1" applyBorder="1" applyAlignment="1">
      <alignment horizontal="center" vertical="center" shrinkToFit="1"/>
    </xf>
    <xf numFmtId="0" fontId="26" fillId="0" borderId="47" xfId="0" applyNumberFormat="1" applyFont="1" applyBorder="1" applyAlignment="1">
      <alignment horizontal="center" vertical="center" shrinkToFit="1"/>
    </xf>
    <xf numFmtId="0" fontId="29" fillId="3" borderId="48" xfId="0" applyNumberFormat="1" applyFont="1" applyFill="1" applyBorder="1" applyAlignment="1" applyProtection="1">
      <alignment horizontal="center" vertical="center" shrinkToFit="1"/>
      <protection locked="0"/>
    </xf>
    <xf numFmtId="0" fontId="29" fillId="3" borderId="48" xfId="0" applyNumberFormat="1" applyFont="1" applyFill="1" applyBorder="1" applyAlignment="1" applyProtection="1">
      <alignment vertical="center" shrinkToFit="1"/>
      <protection locked="0"/>
    </xf>
    <xf numFmtId="0" fontId="26" fillId="0" borderId="0" xfId="0" applyFont="1" applyAlignment="1">
      <alignment vertical="center" shrinkToFit="1"/>
    </xf>
    <xf numFmtId="0" fontId="26" fillId="6" borderId="46" xfId="0" applyNumberFormat="1" applyFont="1" applyFill="1" applyBorder="1" applyAlignment="1">
      <alignment horizontal="center" vertical="center" shrinkToFit="1"/>
    </xf>
    <xf numFmtId="0" fontId="26" fillId="6" borderId="49" xfId="0" applyNumberFormat="1" applyFont="1" applyFill="1" applyBorder="1" applyAlignment="1">
      <alignment horizontal="center" vertical="center" shrinkToFit="1"/>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lignment vertical="center"/>
    </xf>
    <xf numFmtId="0" fontId="26" fillId="0" borderId="0" xfId="0" applyFont="1" applyBorder="1">
      <alignment vertical="center"/>
    </xf>
    <xf numFmtId="0" fontId="26" fillId="0" borderId="0" xfId="0" applyFont="1" applyBorder="1" applyAlignment="1" applyProtection="1">
      <alignment horizontal="right" vertical="center"/>
      <protection hidden="1"/>
    </xf>
    <xf numFmtId="0" fontId="26" fillId="0" borderId="0" xfId="0" applyFont="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0" xfId="0" applyFont="1" applyFill="1" applyBorder="1" applyAlignment="1">
      <alignment vertical="center" shrinkToFit="1"/>
    </xf>
    <xf numFmtId="0" fontId="26" fillId="0" borderId="0" xfId="0" applyFont="1" applyFill="1" applyBorder="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49" fontId="0" fillId="0" borderId="0" xfId="0" applyNumberFormat="1">
      <alignment vertical="center"/>
    </xf>
    <xf numFmtId="179" fontId="0" fillId="0" borderId="0" xfId="0" applyNumberFormat="1">
      <alignment vertical="center"/>
    </xf>
    <xf numFmtId="0" fontId="0" fillId="0" borderId="0" xfId="0" applyAlignment="1">
      <alignment vertical="center" shrinkToFit="1"/>
    </xf>
    <xf numFmtId="0" fontId="9" fillId="0" borderId="0" xfId="0" applyFont="1" applyAlignment="1">
      <alignment vertical="center" shrinkToFit="1"/>
    </xf>
    <xf numFmtId="0" fontId="0" fillId="0" borderId="0" xfId="0" applyAlignment="1">
      <alignment horizontal="right" vertical="center"/>
    </xf>
    <xf numFmtId="0" fontId="9" fillId="4" borderId="0" xfId="0" applyFont="1" applyFill="1" applyAlignment="1">
      <alignment vertical="center" shrinkToFit="1"/>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shrinkToFit="1"/>
      <protection locked="0"/>
    </xf>
    <xf numFmtId="178" fontId="10" fillId="0" borderId="0" xfId="0" applyNumberFormat="1" applyFont="1" applyFill="1" applyBorder="1" applyAlignment="1" applyProtection="1">
      <alignment vertical="center" shrinkToFit="1"/>
      <protection locked="0"/>
    </xf>
    <xf numFmtId="178" fontId="10" fillId="0" borderId="0" xfId="0" applyNumberFormat="1" applyFont="1" applyFill="1" applyBorder="1" applyAlignment="1" applyProtection="1">
      <alignment vertical="top" shrinkToFit="1"/>
    </xf>
    <xf numFmtId="0" fontId="15" fillId="0" borderId="0" xfId="0" applyFont="1" applyFill="1" applyBorder="1" applyAlignment="1" applyProtection="1">
      <alignment horizontal="left" vertical="center"/>
      <protection locked="0"/>
    </xf>
    <xf numFmtId="0" fontId="0" fillId="0" borderId="0" xfId="0" applyAlignment="1">
      <alignment vertical="center"/>
    </xf>
    <xf numFmtId="0" fontId="10" fillId="0" borderId="0" xfId="0" applyFont="1" applyBorder="1">
      <alignment vertical="center"/>
    </xf>
    <xf numFmtId="0" fontId="10" fillId="2" borderId="21" xfId="0" applyFont="1" applyFill="1" applyBorder="1" applyProtection="1">
      <alignment vertical="center"/>
      <protection locked="0"/>
    </xf>
    <xf numFmtId="176" fontId="10" fillId="0" borderId="53" xfId="0" applyNumberFormat="1" applyFont="1" applyFill="1" applyBorder="1" applyAlignment="1" applyProtection="1">
      <alignment horizontal="right" vertical="center" shrinkToFit="1"/>
      <protection locked="0"/>
    </xf>
    <xf numFmtId="176" fontId="10" fillId="0" borderId="55" xfId="0" applyNumberFormat="1" applyFont="1" applyFill="1" applyBorder="1" applyAlignment="1" applyProtection="1">
      <alignment horizontal="right" vertical="center" shrinkToFit="1"/>
      <protection locked="0"/>
    </xf>
    <xf numFmtId="0" fontId="10" fillId="3" borderId="21" xfId="0" applyFont="1" applyFill="1" applyBorder="1" applyProtection="1">
      <alignment vertical="center"/>
      <protection locked="0"/>
    </xf>
    <xf numFmtId="0" fontId="10" fillId="3" borderId="22" xfId="0" applyFont="1" applyFill="1" applyBorder="1" applyProtection="1">
      <alignment vertical="center"/>
      <protection locked="0"/>
    </xf>
    <xf numFmtId="0" fontId="10" fillId="0" borderId="22" xfId="0" applyFont="1" applyFill="1" applyBorder="1" applyProtection="1">
      <alignment vertical="center"/>
    </xf>
    <xf numFmtId="0" fontId="10" fillId="0" borderId="21" xfId="0" applyFont="1" applyFill="1" applyBorder="1" applyProtection="1">
      <alignment vertical="center"/>
    </xf>
    <xf numFmtId="0" fontId="17" fillId="0" borderId="17" xfId="0" applyFont="1" applyFill="1" applyBorder="1" applyProtection="1">
      <alignment vertical="center"/>
    </xf>
    <xf numFmtId="0" fontId="17" fillId="0" borderId="57" xfId="0" applyFont="1" applyFill="1" applyBorder="1" applyProtection="1">
      <alignment vertical="center"/>
    </xf>
    <xf numFmtId="0" fontId="10" fillId="0" borderId="13" xfId="0" applyFont="1" applyFill="1" applyBorder="1" applyProtection="1">
      <alignment vertical="center"/>
    </xf>
    <xf numFmtId="0" fontId="10" fillId="0" borderId="25" xfId="0" applyFont="1" applyFill="1" applyBorder="1" applyProtection="1">
      <alignment vertical="center"/>
    </xf>
    <xf numFmtId="0" fontId="10" fillId="0" borderId="14" xfId="0" applyFont="1" applyFill="1" applyBorder="1" applyProtection="1">
      <alignment vertical="center"/>
    </xf>
    <xf numFmtId="0" fontId="33" fillId="0" borderId="16" xfId="0" applyFont="1" applyFill="1" applyBorder="1" applyProtection="1">
      <alignment vertical="center"/>
    </xf>
    <xf numFmtId="0" fontId="34" fillId="2" borderId="0" xfId="5" applyNumberFormat="1" applyFont="1" applyFill="1" applyBorder="1" applyAlignment="1">
      <alignment vertical="center"/>
    </xf>
    <xf numFmtId="0" fontId="35" fillId="2" borderId="0" xfId="5" applyNumberFormat="1" applyFont="1" applyFill="1" applyAlignment="1">
      <alignment vertical="center"/>
    </xf>
    <xf numFmtId="0" fontId="36" fillId="2" borderId="0" xfId="5" applyNumberFormat="1" applyFont="1" applyFill="1" applyAlignment="1">
      <alignment horizontal="center" vertical="center"/>
    </xf>
    <xf numFmtId="0" fontId="35" fillId="2" borderId="0" xfId="5" applyNumberFormat="1" applyFont="1" applyFill="1" applyAlignment="1">
      <alignment vertical="center" wrapText="1"/>
    </xf>
    <xf numFmtId="0" fontId="37" fillId="2" borderId="0" xfId="5" applyNumberFormat="1" applyFont="1" applyFill="1" applyBorder="1" applyAlignment="1">
      <alignment vertical="center" wrapText="1"/>
    </xf>
    <xf numFmtId="0" fontId="37" fillId="2" borderId="0" xfId="5" applyNumberFormat="1" applyFont="1" applyFill="1" applyBorder="1" applyAlignment="1">
      <alignment vertical="center"/>
    </xf>
    <xf numFmtId="0" fontId="35" fillId="2" borderId="0" xfId="5" applyNumberFormat="1" applyFont="1" applyFill="1" applyBorder="1" applyAlignment="1">
      <alignment vertical="center" wrapText="1"/>
    </xf>
    <xf numFmtId="0" fontId="35" fillId="2" borderId="0" xfId="5" applyNumberFormat="1" applyFont="1" applyFill="1" applyBorder="1" applyAlignment="1">
      <alignment vertical="center"/>
    </xf>
    <xf numFmtId="0" fontId="37" fillId="2" borderId="0" xfId="5" applyNumberFormat="1" applyFont="1" applyFill="1" applyAlignment="1">
      <alignment vertical="center"/>
    </xf>
    <xf numFmtId="0" fontId="37" fillId="2" borderId="0" xfId="5" applyNumberFormat="1" applyFont="1" applyFill="1" applyAlignment="1">
      <alignment horizontal="center" vertical="center"/>
    </xf>
    <xf numFmtId="0" fontId="36" fillId="2" borderId="0" xfId="5" applyNumberFormat="1" applyFont="1" applyFill="1" applyAlignment="1">
      <alignment horizontal="left" vertical="center"/>
    </xf>
    <xf numFmtId="0" fontId="39" fillId="2" borderId="0" xfId="5" applyNumberFormat="1" applyFont="1" applyFill="1" applyAlignment="1">
      <alignment vertical="center"/>
    </xf>
    <xf numFmtId="0" fontId="34" fillId="2" borderId="0" xfId="5" applyNumberFormat="1" applyFont="1" applyFill="1" applyAlignment="1">
      <alignment vertical="center"/>
    </xf>
    <xf numFmtId="0" fontId="34" fillId="2" borderId="0" xfId="5" applyFont="1" applyFill="1" applyAlignment="1">
      <alignment vertical="center"/>
    </xf>
    <xf numFmtId="0" fontId="2" fillId="2" borderId="0" xfId="5" applyNumberFormat="1" applyFont="1" applyFill="1" applyBorder="1" applyAlignment="1">
      <alignment horizontal="center" vertical="center"/>
    </xf>
    <xf numFmtId="0" fontId="35" fillId="2" borderId="0" xfId="5" applyNumberFormat="1" applyFont="1" applyFill="1" applyBorder="1" applyAlignment="1">
      <alignment horizontal="center" vertical="center"/>
    </xf>
    <xf numFmtId="0" fontId="34" fillId="2" borderId="0" xfId="5" applyNumberFormat="1" applyFont="1" applyFill="1" applyAlignment="1"/>
    <xf numFmtId="0" fontId="3" fillId="2" borderId="0" xfId="5" applyFill="1" applyAlignment="1"/>
    <xf numFmtId="0" fontId="35" fillId="2" borderId="0" xfId="5" applyNumberFormat="1" applyFont="1" applyFill="1" applyAlignment="1"/>
    <xf numFmtId="0" fontId="36" fillId="2" borderId="0" xfId="5" applyNumberFormat="1" applyFont="1" applyFill="1" applyAlignment="1">
      <alignment horizontal="left"/>
    </xf>
    <xf numFmtId="0" fontId="36" fillId="2" borderId="0" xfId="5" applyNumberFormat="1" applyFont="1" applyFill="1" applyAlignment="1">
      <alignment horizontal="centerContinuous"/>
    </xf>
    <xf numFmtId="0" fontId="36" fillId="2" borderId="0" xfId="5" applyNumberFormat="1" applyFont="1" applyFill="1" applyAlignment="1">
      <alignment horizontal="center"/>
    </xf>
    <xf numFmtId="0" fontId="3" fillId="2" borderId="0" xfId="5" applyFill="1" applyAlignment="1">
      <alignment vertical="center"/>
    </xf>
    <xf numFmtId="0" fontId="35" fillId="2" borderId="5" xfId="5" applyNumberFormat="1" applyFont="1" applyFill="1" applyBorder="1" applyAlignment="1">
      <alignment vertical="center"/>
    </xf>
    <xf numFmtId="0" fontId="35" fillId="7" borderId="59" xfId="5" applyNumberFormat="1" applyFont="1" applyFill="1" applyBorder="1" applyAlignment="1">
      <alignment horizontal="center" vertical="center" wrapText="1"/>
    </xf>
    <xf numFmtId="38" fontId="12" fillId="0" borderId="6" xfId="2" applyFont="1" applyFill="1" applyBorder="1" applyAlignment="1">
      <alignment vertical="center" shrinkToFit="1"/>
    </xf>
    <xf numFmtId="0" fontId="40" fillId="2" borderId="0" xfId="5" applyNumberFormat="1" applyFont="1" applyFill="1" applyBorder="1" applyAlignment="1">
      <alignment vertical="center"/>
    </xf>
    <xf numFmtId="0" fontId="41" fillId="2" borderId="0" xfId="5" applyNumberFormat="1" applyFont="1" applyFill="1" applyAlignment="1">
      <alignment vertical="center"/>
    </xf>
    <xf numFmtId="0" fontId="41" fillId="2" borderId="0" xfId="5" applyNumberFormat="1" applyFont="1" applyFill="1" applyAlignment="1">
      <alignment horizontal="center" vertical="center"/>
    </xf>
    <xf numFmtId="0" fontId="40" fillId="2" borderId="0" xfId="5" applyNumberFormat="1" applyFont="1" applyFill="1" applyAlignment="1">
      <alignment vertical="center" wrapText="1"/>
    </xf>
    <xf numFmtId="0" fontId="40" fillId="2" borderId="0" xfId="5" applyNumberFormat="1" applyFont="1" applyFill="1" applyBorder="1" applyAlignment="1">
      <alignment vertical="center" wrapText="1"/>
    </xf>
    <xf numFmtId="0" fontId="41" fillId="2" borderId="0" xfId="5" applyNumberFormat="1" applyFont="1" applyFill="1" applyBorder="1" applyAlignment="1">
      <alignment vertical="center"/>
    </xf>
    <xf numFmtId="0" fontId="41" fillId="2" borderId="0" xfId="5" applyNumberFormat="1" applyFont="1" applyFill="1" applyBorder="1" applyAlignment="1">
      <alignment vertical="center" wrapText="1"/>
    </xf>
    <xf numFmtId="0" fontId="19" fillId="0" borderId="23" xfId="0" applyFont="1" applyBorder="1">
      <alignment vertical="center"/>
    </xf>
    <xf numFmtId="0" fontId="19" fillId="0" borderId="24" xfId="0" applyFont="1" applyBorder="1">
      <alignment vertical="center"/>
    </xf>
    <xf numFmtId="0" fontId="35" fillId="7" borderId="57" xfId="5" applyNumberFormat="1" applyFont="1" applyFill="1" applyBorder="1" applyAlignment="1">
      <alignment horizontal="center" vertical="center" wrapText="1"/>
    </xf>
    <xf numFmtId="0" fontId="42" fillId="0" borderId="0" xfId="0" applyFont="1">
      <alignment vertical="center"/>
    </xf>
    <xf numFmtId="0" fontId="12" fillId="3" borderId="6" xfId="0" applyFont="1" applyFill="1" applyBorder="1" applyAlignment="1" applyProtection="1">
      <alignment horizontal="left" vertical="center" shrinkToFit="1"/>
      <protection locked="0"/>
    </xf>
    <xf numFmtId="0" fontId="12" fillId="0" borderId="23"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shrinkToFit="1"/>
      <protection locked="0"/>
    </xf>
    <xf numFmtId="0" fontId="12" fillId="2" borderId="16" xfId="0" applyFont="1" applyFill="1" applyBorder="1" applyProtection="1">
      <alignment vertical="center"/>
      <protection locked="0"/>
    </xf>
    <xf numFmtId="0" fontId="12" fillId="2" borderId="17" xfId="0" applyFont="1" applyFill="1" applyBorder="1" applyProtection="1">
      <alignment vertical="center"/>
      <protection locked="0"/>
    </xf>
    <xf numFmtId="0" fontId="12" fillId="2" borderId="18" xfId="0" applyFont="1" applyFill="1" applyBorder="1" applyProtection="1">
      <alignment vertical="center"/>
      <protection locked="0"/>
    </xf>
    <xf numFmtId="0" fontId="12" fillId="2" borderId="19" xfId="0" applyFont="1" applyFill="1" applyBorder="1" applyProtection="1">
      <alignment vertical="center"/>
      <protection locked="0"/>
    </xf>
    <xf numFmtId="0" fontId="12" fillId="2" borderId="2" xfId="0" applyFont="1" applyFill="1" applyBorder="1" applyProtection="1">
      <alignment vertical="center"/>
      <protection locked="0"/>
    </xf>
    <xf numFmtId="0" fontId="12" fillId="2" borderId="20" xfId="0" applyFont="1" applyFill="1" applyBorder="1" applyProtection="1">
      <alignment vertical="center"/>
      <protection locked="0"/>
    </xf>
    <xf numFmtId="0" fontId="13" fillId="2" borderId="21" xfId="0" applyFont="1" applyFill="1" applyBorder="1" applyProtection="1">
      <alignment vertical="center"/>
      <protection locked="0"/>
    </xf>
    <xf numFmtId="0" fontId="12" fillId="2" borderId="0" xfId="0" applyFont="1" applyFill="1" applyBorder="1" applyProtection="1">
      <alignment vertical="center"/>
      <protection locked="0"/>
    </xf>
    <xf numFmtId="0" fontId="12" fillId="2" borderId="22" xfId="0" applyFont="1" applyFill="1" applyBorder="1" applyProtection="1">
      <alignment vertical="center"/>
      <protection locked="0"/>
    </xf>
    <xf numFmtId="0" fontId="13" fillId="0" borderId="21" xfId="0" applyFont="1" applyFill="1" applyBorder="1" applyAlignment="1" applyProtection="1">
      <alignment horizontal="left" vertical="top"/>
      <protection locked="0"/>
    </xf>
    <xf numFmtId="0" fontId="13" fillId="2" borderId="0" xfId="0" applyFont="1" applyFill="1" applyBorder="1" applyProtection="1">
      <alignment vertical="center"/>
      <protection locked="0"/>
    </xf>
    <xf numFmtId="0" fontId="2" fillId="3" borderId="2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12" fillId="2" borderId="21" xfId="0" applyFont="1" applyFill="1" applyBorder="1" applyProtection="1">
      <alignment vertical="center"/>
      <protection locked="0"/>
    </xf>
    <xf numFmtId="38" fontId="12" fillId="3" borderId="6" xfId="2" applyFont="1" applyFill="1" applyBorder="1" applyAlignment="1" applyProtection="1">
      <alignment vertical="center" shrinkToFit="1"/>
      <protection locked="0"/>
    </xf>
    <xf numFmtId="38" fontId="12" fillId="3" borderId="10" xfId="2" applyFont="1" applyFill="1" applyBorder="1" applyAlignment="1" applyProtection="1">
      <alignment vertical="center" shrinkToFit="1"/>
      <protection locked="0"/>
    </xf>
    <xf numFmtId="0" fontId="12" fillId="3" borderId="21"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12" fillId="2" borderId="12" xfId="0" applyFont="1" applyFill="1" applyBorder="1" applyProtection="1">
      <alignment vertical="center"/>
      <protection locked="0"/>
    </xf>
    <xf numFmtId="0" fontId="12" fillId="2" borderId="13" xfId="0" applyFont="1" applyFill="1" applyBorder="1" applyProtection="1">
      <alignment vertical="center"/>
      <protection locked="0"/>
    </xf>
    <xf numFmtId="0" fontId="12" fillId="2" borderId="14" xfId="0" applyFont="1" applyFill="1" applyBorder="1" applyProtection="1">
      <alignment vertical="center"/>
      <protection locked="0"/>
    </xf>
    <xf numFmtId="0" fontId="12" fillId="2" borderId="21" xfId="0" applyFont="1" applyFill="1" applyBorder="1" applyAlignment="1" applyProtection="1">
      <alignment horizontal="right" vertical="center"/>
      <protection locked="0"/>
    </xf>
    <xf numFmtId="0" fontId="12" fillId="2" borderId="0" xfId="0" applyFont="1" applyFill="1" applyBorder="1" applyAlignment="1" applyProtection="1">
      <alignment horizontal="right" vertical="center"/>
      <protection locked="0"/>
    </xf>
    <xf numFmtId="38" fontId="12" fillId="3" borderId="6" xfId="2" applyFont="1" applyFill="1" applyBorder="1" applyProtection="1">
      <alignment vertical="center"/>
      <protection locked="0"/>
    </xf>
    <xf numFmtId="0" fontId="14" fillId="2" borderId="0" xfId="0" applyFont="1" applyFill="1" applyBorder="1" applyProtection="1">
      <alignment vertical="center"/>
      <protection locked="0"/>
    </xf>
    <xf numFmtId="0" fontId="12" fillId="2" borderId="0" xfId="0" applyFont="1" applyFill="1" applyBorder="1" applyAlignment="1" applyProtection="1">
      <alignment vertical="center"/>
      <protection locked="0"/>
    </xf>
    <xf numFmtId="38" fontId="12" fillId="2" borderId="0" xfId="2" applyFont="1" applyFill="1" applyBorder="1" applyAlignment="1" applyProtection="1">
      <alignment vertical="center" shrinkToFit="1"/>
      <protection locked="0"/>
    </xf>
    <xf numFmtId="0" fontId="12" fillId="2" borderId="28" xfId="0" applyFont="1" applyFill="1" applyBorder="1" applyProtection="1">
      <alignment vertical="center"/>
      <protection locked="0"/>
    </xf>
    <xf numFmtId="0" fontId="12" fillId="2" borderId="15" xfId="0" applyFont="1" applyFill="1" applyBorder="1" applyProtection="1">
      <alignment vertical="center"/>
      <protection locked="0"/>
    </xf>
    <xf numFmtId="0" fontId="12" fillId="2" borderId="29" xfId="0" applyFont="1" applyFill="1" applyBorder="1" applyProtection="1">
      <alignment vertical="center"/>
      <protection locked="0"/>
    </xf>
    <xf numFmtId="0" fontId="12" fillId="2" borderId="0" xfId="0" applyFont="1" applyFill="1" applyProtection="1">
      <alignment vertical="center"/>
      <protection locked="0"/>
    </xf>
    <xf numFmtId="38" fontId="12" fillId="2" borderId="6" xfId="2" applyFont="1" applyFill="1" applyBorder="1" applyAlignment="1" applyProtection="1">
      <alignment vertical="center" shrinkToFit="1"/>
    </xf>
    <xf numFmtId="177" fontId="12" fillId="2" borderId="10" xfId="2" applyNumberFormat="1" applyFont="1" applyFill="1" applyBorder="1" applyAlignment="1" applyProtection="1">
      <alignment vertical="center" shrinkToFit="1"/>
    </xf>
    <xf numFmtId="0" fontId="35" fillId="2" borderId="0" xfId="5" applyNumberFormat="1" applyFont="1" applyFill="1" applyAlignment="1" applyProtection="1">
      <alignment vertical="center" wrapText="1"/>
      <protection locked="0"/>
    </xf>
    <xf numFmtId="0" fontId="35" fillId="7" borderId="60" xfId="5" applyNumberFormat="1" applyFont="1" applyFill="1" applyBorder="1" applyAlignment="1" applyProtection="1">
      <alignment horizontal="center" vertical="center" wrapText="1"/>
      <protection locked="0"/>
    </xf>
    <xf numFmtId="0" fontId="35" fillId="2" borderId="61" xfId="5" applyNumberFormat="1" applyFont="1" applyFill="1" applyBorder="1" applyAlignment="1" applyProtection="1">
      <alignment vertical="center" wrapText="1"/>
    </xf>
    <xf numFmtId="0" fontId="35" fillId="2" borderId="62" xfId="5" applyNumberFormat="1" applyFont="1" applyFill="1" applyBorder="1" applyAlignment="1" applyProtection="1">
      <alignment vertical="center" wrapText="1"/>
    </xf>
    <xf numFmtId="180" fontId="40" fillId="2" borderId="65" xfId="5" applyNumberFormat="1" applyFont="1" applyFill="1" applyBorder="1" applyAlignment="1" applyProtection="1">
      <alignment horizontal="center" vertical="center"/>
    </xf>
    <xf numFmtId="0" fontId="35" fillId="2" borderId="67" xfId="5" applyNumberFormat="1" applyFont="1" applyFill="1" applyBorder="1" applyAlignment="1" applyProtection="1">
      <alignment horizontal="center" vertical="center" wrapText="1"/>
    </xf>
    <xf numFmtId="0" fontId="40" fillId="2" borderId="68" xfId="5" applyNumberFormat="1" applyFont="1" applyFill="1" applyBorder="1" applyAlignment="1" applyProtection="1">
      <alignment vertical="center" wrapText="1"/>
    </xf>
    <xf numFmtId="0" fontId="35" fillId="2" borderId="69" xfId="5" applyNumberFormat="1" applyFont="1" applyFill="1" applyBorder="1" applyAlignment="1" applyProtection="1">
      <alignment vertical="center" wrapText="1"/>
    </xf>
    <xf numFmtId="180" fontId="40" fillId="3" borderId="11" xfId="5" applyNumberFormat="1" applyFont="1" applyFill="1" applyBorder="1" applyAlignment="1" applyProtection="1">
      <alignment horizontal="center" vertical="center"/>
      <protection locked="0"/>
    </xf>
    <xf numFmtId="0" fontId="40" fillId="3" borderId="23" xfId="5" applyNumberFormat="1" applyFont="1" applyFill="1" applyBorder="1" applyAlignment="1" applyProtection="1">
      <alignment horizontal="center" vertical="center" wrapText="1"/>
      <protection locked="0"/>
    </xf>
    <xf numFmtId="2" fontId="40" fillId="3" borderId="11" xfId="5" applyNumberFormat="1" applyFont="1" applyFill="1" applyBorder="1" applyAlignment="1" applyProtection="1">
      <alignment horizontal="center" vertical="center"/>
      <protection locked="0"/>
    </xf>
    <xf numFmtId="0" fontId="40" fillId="3" borderId="11" xfId="5" applyNumberFormat="1" applyFont="1" applyFill="1" applyBorder="1" applyAlignment="1" applyProtection="1">
      <alignment horizontal="center" vertical="center"/>
      <protection locked="0"/>
    </xf>
    <xf numFmtId="0" fontId="35" fillId="3" borderId="23" xfId="5" applyNumberFormat="1" applyFont="1" applyFill="1" applyBorder="1" applyAlignment="1" applyProtection="1">
      <alignment horizontal="center" vertical="center" wrapText="1"/>
      <protection locked="0"/>
    </xf>
    <xf numFmtId="0" fontId="35" fillId="3" borderId="11" xfId="5" applyNumberFormat="1" applyFont="1" applyFill="1" applyBorder="1" applyAlignment="1" applyProtection="1">
      <alignment horizontal="center" vertical="center"/>
      <protection locked="0"/>
    </xf>
    <xf numFmtId="0" fontId="35" fillId="3" borderId="53" xfId="5" applyNumberFormat="1" applyFont="1" applyFill="1" applyBorder="1" applyAlignment="1" applyProtection="1">
      <alignment horizontal="center" vertical="center"/>
      <protection locked="0"/>
    </xf>
    <xf numFmtId="0" fontId="35" fillId="3" borderId="56" xfId="5" applyNumberFormat="1" applyFont="1" applyFill="1" applyBorder="1" applyAlignment="1" applyProtection="1">
      <alignment horizontal="center" vertical="center" wrapText="1"/>
      <protection locked="0"/>
    </xf>
    <xf numFmtId="0" fontId="35" fillId="3" borderId="3" xfId="5" applyNumberFormat="1" applyFont="1" applyFill="1" applyBorder="1" applyAlignment="1" applyProtection="1">
      <alignment horizontal="center" vertical="center"/>
      <protection locked="0"/>
    </xf>
    <xf numFmtId="0" fontId="35" fillId="3" borderId="42" xfId="5"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29" fillId="6" borderId="49" xfId="0" applyNumberFormat="1" applyFont="1" applyFill="1" applyBorder="1" applyAlignment="1">
      <alignment horizontal="center" vertical="center" shrinkToFit="1"/>
    </xf>
    <xf numFmtId="0" fontId="35" fillId="7" borderId="57" xfId="5" applyNumberFormat="1" applyFont="1" applyFill="1" applyBorder="1" applyAlignment="1">
      <alignment horizontal="center" vertical="center" wrapText="1"/>
    </xf>
    <xf numFmtId="0" fontId="12" fillId="0" borderId="0" xfId="0" applyFont="1" applyFill="1" applyAlignment="1" applyProtection="1">
      <alignment horizontal="right" vertical="center"/>
      <protection locked="0"/>
    </xf>
    <xf numFmtId="0" fontId="26" fillId="0" borderId="0" xfId="0" applyFont="1" applyFill="1" applyBorder="1" applyAlignment="1" applyProtection="1">
      <alignment horizontal="left" vertical="center"/>
      <protection locked="0"/>
    </xf>
    <xf numFmtId="0" fontId="17" fillId="0" borderId="0" xfId="0" applyFont="1" applyFill="1" applyProtection="1">
      <alignment vertical="center"/>
      <protection locked="0"/>
    </xf>
    <xf numFmtId="0" fontId="17" fillId="0" borderId="0" xfId="0" applyFont="1" applyFill="1" applyAlignment="1" applyProtection="1">
      <alignment horizontal="centerContinuous" vertical="center"/>
      <protection locked="0"/>
    </xf>
    <xf numFmtId="0" fontId="18" fillId="0" borderId="0" xfId="0" applyFont="1" applyFill="1" applyAlignment="1" applyProtection="1">
      <alignment horizontal="centerContinuous" vertical="center"/>
      <protection locked="0"/>
    </xf>
    <xf numFmtId="0" fontId="20" fillId="0" borderId="0" xfId="0" applyFont="1" applyFill="1" applyAlignment="1" applyProtection="1">
      <alignment horizontal="centerContinuous" vertical="center"/>
      <protection locked="0"/>
    </xf>
    <xf numFmtId="0" fontId="15" fillId="0" borderId="0" xfId="0" applyFont="1" applyFill="1" applyAlignment="1" applyProtection="1">
      <alignment horizontal="centerContinuous" vertical="center"/>
      <protection locked="0"/>
    </xf>
    <xf numFmtId="0" fontId="10" fillId="0" borderId="0" xfId="0" applyFont="1" applyFill="1" applyAlignment="1" applyProtection="1">
      <alignment horizontal="centerContinuous" vertical="center"/>
      <protection locked="0"/>
    </xf>
    <xf numFmtId="0" fontId="10" fillId="0" borderId="12" xfId="0" applyFont="1" applyFill="1" applyBorder="1" applyAlignment="1" applyProtection="1">
      <alignment horizontal="centerContinuous" vertical="center"/>
      <protection locked="0"/>
    </xf>
    <xf numFmtId="0" fontId="10" fillId="0" borderId="13" xfId="0" applyFont="1" applyFill="1" applyBorder="1" applyAlignment="1" applyProtection="1">
      <alignment horizontal="centerContinuous" vertical="center"/>
      <protection locked="0"/>
    </xf>
    <xf numFmtId="0" fontId="10" fillId="0" borderId="14" xfId="0" applyFont="1" applyFill="1" applyBorder="1" applyAlignment="1" applyProtection="1">
      <alignment horizontal="centerContinuous" vertical="center"/>
      <protection locked="0"/>
    </xf>
    <xf numFmtId="0" fontId="10" fillId="0" borderId="12" xfId="0" applyFont="1" applyFill="1" applyBorder="1" applyProtection="1">
      <alignment vertical="center"/>
      <protection locked="0"/>
    </xf>
    <xf numFmtId="0" fontId="10" fillId="0" borderId="13" xfId="0" applyFont="1" applyFill="1" applyBorder="1" applyProtection="1">
      <alignment vertical="center"/>
      <protection locked="0"/>
    </xf>
    <xf numFmtId="0" fontId="10" fillId="0" borderId="26" xfId="0" applyFont="1" applyFill="1" applyBorder="1" applyProtection="1">
      <alignment vertical="center"/>
      <protection locked="0"/>
    </xf>
    <xf numFmtId="0" fontId="10" fillId="0" borderId="25" xfId="0" applyFont="1" applyFill="1" applyBorder="1" applyProtection="1">
      <alignment vertical="center"/>
      <protection locked="0"/>
    </xf>
    <xf numFmtId="0" fontId="10" fillId="0" borderId="26" xfId="0" applyFont="1" applyFill="1" applyBorder="1" applyProtection="1">
      <alignment vertical="center"/>
    </xf>
    <xf numFmtId="0" fontId="10" fillId="0" borderId="21" xfId="0" applyFont="1" applyFill="1" applyBorder="1" applyAlignment="1" applyProtection="1">
      <alignment horizontal="centerContinuous" vertical="center"/>
      <protection locked="0"/>
    </xf>
    <xf numFmtId="0" fontId="10" fillId="0" borderId="0" xfId="0" applyFont="1" applyFill="1" applyBorder="1" applyAlignment="1" applyProtection="1">
      <alignment horizontal="centerContinuous" vertical="center"/>
      <protection locked="0"/>
    </xf>
    <xf numFmtId="0" fontId="10" fillId="0" borderId="22" xfId="0" applyFont="1" applyFill="1" applyBorder="1" applyAlignment="1" applyProtection="1">
      <alignment horizontal="centerContinuous" vertical="center"/>
      <protection locked="0"/>
    </xf>
    <xf numFmtId="0" fontId="10" fillId="0" borderId="21" xfId="0" applyFont="1" applyFill="1" applyBorder="1" applyProtection="1">
      <alignment vertical="center"/>
      <protection locked="0"/>
    </xf>
    <xf numFmtId="0" fontId="10" fillId="0" borderId="0" xfId="0" applyFont="1" applyFill="1" applyBorder="1" applyProtection="1">
      <alignment vertical="center"/>
      <protection locked="0"/>
    </xf>
    <xf numFmtId="0" fontId="10" fillId="0" borderId="5" xfId="0" applyFont="1" applyFill="1" applyBorder="1" applyProtection="1">
      <alignment vertical="center"/>
      <protection locked="0"/>
    </xf>
    <xf numFmtId="0" fontId="10" fillId="0" borderId="4" xfId="0" applyFont="1" applyFill="1" applyBorder="1" applyProtection="1">
      <alignment vertical="center"/>
      <protection locked="0"/>
    </xf>
    <xf numFmtId="0" fontId="10" fillId="0" borderId="5" xfId="0" applyFont="1" applyFill="1" applyBorder="1" applyProtection="1">
      <alignment vertical="center"/>
    </xf>
    <xf numFmtId="0" fontId="10" fillId="0" borderId="33" xfId="0" applyFont="1" applyFill="1" applyBorder="1" applyProtection="1">
      <alignment vertical="center"/>
      <protection locked="0"/>
    </xf>
    <xf numFmtId="0" fontId="10" fillId="0" borderId="6"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8" xfId="0" applyFont="1" applyFill="1" applyBorder="1" applyProtection="1">
      <alignment vertical="center"/>
      <protection locked="0"/>
    </xf>
    <xf numFmtId="0" fontId="10" fillId="0" borderId="8" xfId="0" applyFont="1" applyFill="1" applyBorder="1" applyProtection="1">
      <alignment vertical="center"/>
    </xf>
    <xf numFmtId="0" fontId="10" fillId="0" borderId="6" xfId="0" applyFont="1" applyFill="1" applyBorder="1" applyProtection="1">
      <alignment vertical="center"/>
    </xf>
    <xf numFmtId="0" fontId="10" fillId="0" borderId="7" xfId="0" applyFont="1" applyFill="1" applyBorder="1" applyProtection="1">
      <alignment vertical="center"/>
    </xf>
    <xf numFmtId="0" fontId="10" fillId="0" borderId="34" xfId="0" applyFont="1" applyFill="1" applyBorder="1" applyProtection="1">
      <alignment vertical="center"/>
    </xf>
    <xf numFmtId="0" fontId="33" fillId="0" borderId="21" xfId="0" applyFont="1" applyFill="1" applyBorder="1" applyAlignment="1" applyProtection="1">
      <alignment horizontal="centerContinuous" vertical="center"/>
      <protection locked="0"/>
    </xf>
    <xf numFmtId="176" fontId="10" fillId="0" borderId="38" xfId="0" applyNumberFormat="1" applyFont="1" applyFill="1" applyBorder="1" applyAlignment="1" applyProtection="1">
      <alignment vertical="center"/>
    </xf>
    <xf numFmtId="176" fontId="24" fillId="0" borderId="55" xfId="0" applyNumberFormat="1" applyFont="1" applyFill="1" applyBorder="1" applyAlignment="1" applyProtection="1">
      <alignment vertical="center"/>
    </xf>
    <xf numFmtId="0" fontId="10" fillId="0" borderId="12" xfId="0" applyFont="1" applyFill="1" applyBorder="1" applyProtection="1">
      <alignment vertical="center"/>
    </xf>
    <xf numFmtId="0" fontId="16" fillId="0" borderId="0" xfId="0" applyFont="1" applyFill="1" applyProtection="1">
      <alignment vertical="center"/>
      <protection locked="0"/>
    </xf>
    <xf numFmtId="0" fontId="10" fillId="0" borderId="33" xfId="0" applyFont="1" applyFill="1" applyBorder="1" applyProtection="1">
      <alignment vertical="center"/>
    </xf>
    <xf numFmtId="0" fontId="15" fillId="0" borderId="8" xfId="0" applyFont="1" applyFill="1" applyBorder="1" applyProtection="1">
      <alignment vertical="center"/>
    </xf>
    <xf numFmtId="0" fontId="10" fillId="0" borderId="28" xfId="0" applyFont="1" applyFill="1" applyBorder="1" applyProtection="1">
      <alignment vertical="center"/>
      <protection locked="0"/>
    </xf>
    <xf numFmtId="0" fontId="10" fillId="0" borderId="15" xfId="0" applyFont="1" applyFill="1" applyBorder="1" applyProtection="1">
      <alignment vertical="center"/>
      <protection locked="0"/>
    </xf>
    <xf numFmtId="0" fontId="10" fillId="0" borderId="29" xfId="0" applyFont="1" applyFill="1" applyBorder="1" applyProtection="1">
      <alignment vertical="center"/>
      <protection locked="0"/>
    </xf>
    <xf numFmtId="0" fontId="10" fillId="0" borderId="16" xfId="0" applyFont="1" applyFill="1" applyBorder="1" applyAlignment="1" applyProtection="1">
      <alignment horizontal="centerContinuous" vertical="distributed"/>
      <protection locked="0"/>
    </xf>
    <xf numFmtId="0" fontId="10" fillId="0" borderId="17" xfId="0" applyFont="1" applyFill="1" applyBorder="1" applyAlignment="1" applyProtection="1">
      <alignment horizontal="centerContinuous" vertical="distributed"/>
      <protection locked="0"/>
    </xf>
    <xf numFmtId="0" fontId="10" fillId="0" borderId="57" xfId="0" applyFont="1" applyFill="1" applyBorder="1" applyAlignment="1" applyProtection="1">
      <alignment horizontal="centerContinuous" vertical="distributed"/>
      <protection locked="0"/>
    </xf>
    <xf numFmtId="0" fontId="10" fillId="0" borderId="25" xfId="0" applyFont="1" applyFill="1" applyBorder="1" applyAlignment="1" applyProtection="1">
      <alignment horizontal="centerContinuous" vertical="center"/>
      <protection locked="0"/>
    </xf>
    <xf numFmtId="0" fontId="10" fillId="0" borderId="26" xfId="0" applyFont="1" applyFill="1" applyBorder="1" applyAlignment="1" applyProtection="1">
      <alignment horizontal="centerContinuous" vertical="center"/>
      <protection locked="0"/>
    </xf>
    <xf numFmtId="0" fontId="10" fillId="0" borderId="41" xfId="0" applyFont="1" applyFill="1" applyBorder="1" applyAlignment="1" applyProtection="1">
      <alignment horizontal="centerContinuous" vertical="center"/>
      <protection locked="0"/>
    </xf>
    <xf numFmtId="0" fontId="10" fillId="0" borderId="17" xfId="0" applyFont="1" applyFill="1" applyBorder="1" applyAlignment="1" applyProtection="1">
      <alignment horizontal="centerContinuous" vertical="center"/>
      <protection locked="0"/>
    </xf>
    <xf numFmtId="0" fontId="10" fillId="0" borderId="18" xfId="0" applyFont="1" applyFill="1" applyBorder="1" applyAlignment="1" applyProtection="1">
      <alignment horizontal="centerContinuous" vertical="center"/>
      <protection locked="0"/>
    </xf>
    <xf numFmtId="0" fontId="33" fillId="0" borderId="50" xfId="0" applyFont="1" applyFill="1" applyBorder="1" applyProtection="1">
      <alignment vertical="center"/>
      <protection locked="0"/>
    </xf>
    <xf numFmtId="0" fontId="17" fillId="0" borderId="10" xfId="0" applyFont="1" applyFill="1" applyBorder="1" applyProtection="1">
      <alignment vertical="center"/>
      <protection locked="0"/>
    </xf>
    <xf numFmtId="0" fontId="17" fillId="0" borderId="11" xfId="0" applyFont="1" applyFill="1" applyBorder="1" applyProtection="1">
      <alignment vertical="center"/>
      <protection locked="0"/>
    </xf>
    <xf numFmtId="0" fontId="10" fillId="0" borderId="22" xfId="0" applyFont="1" applyFill="1" applyBorder="1" applyProtection="1">
      <alignment vertical="center"/>
      <protection locked="0"/>
    </xf>
    <xf numFmtId="0" fontId="10" fillId="0" borderId="51" xfId="0" applyFont="1" applyFill="1" applyBorder="1" applyAlignment="1" applyProtection="1">
      <alignment horizontal="centerContinuous" vertical="center"/>
      <protection locked="0"/>
    </xf>
    <xf numFmtId="0" fontId="10" fillId="0" borderId="52" xfId="0" applyFont="1" applyFill="1" applyBorder="1" applyAlignment="1" applyProtection="1">
      <alignment horizontal="centerContinuous" vertical="center"/>
      <protection locked="0"/>
    </xf>
    <xf numFmtId="0" fontId="10" fillId="0" borderId="52" xfId="0" applyFont="1" applyFill="1" applyBorder="1" applyProtection="1">
      <alignment vertical="center"/>
      <protection locked="0"/>
    </xf>
    <xf numFmtId="0" fontId="10" fillId="0" borderId="55" xfId="0" applyFont="1" applyFill="1" applyBorder="1" applyProtection="1">
      <alignment vertical="center"/>
      <protection locked="0"/>
    </xf>
    <xf numFmtId="0" fontId="10" fillId="0" borderId="51" xfId="0" applyFont="1" applyFill="1" applyBorder="1" applyAlignment="1" applyProtection="1">
      <alignment horizontal="centerContinuous" vertical="center"/>
    </xf>
    <xf numFmtId="0" fontId="10" fillId="0" borderId="52" xfId="0" applyFont="1" applyFill="1" applyBorder="1" applyAlignment="1" applyProtection="1">
      <alignment horizontal="centerContinuous" vertical="center"/>
    </xf>
    <xf numFmtId="0" fontId="10" fillId="0" borderId="52" xfId="0" applyFont="1" applyFill="1" applyBorder="1" applyProtection="1">
      <alignment vertical="center"/>
    </xf>
    <xf numFmtId="0" fontId="10" fillId="0" borderId="55" xfId="0" applyFont="1" applyFill="1" applyBorder="1" applyProtection="1">
      <alignment vertical="center"/>
    </xf>
    <xf numFmtId="0" fontId="10" fillId="0" borderId="19" xfId="0" applyFont="1" applyFill="1" applyBorder="1" applyAlignment="1" applyProtection="1">
      <alignment horizontal="centerContinuous" vertical="center"/>
      <protection locked="0"/>
    </xf>
    <xf numFmtId="0" fontId="10" fillId="0" borderId="2" xfId="0" applyFont="1" applyFill="1" applyBorder="1" applyAlignment="1" applyProtection="1">
      <alignment horizontal="centerContinuous" vertical="center"/>
      <protection locked="0"/>
    </xf>
    <xf numFmtId="0" fontId="10" fillId="0" borderId="3" xfId="0" applyFont="1" applyFill="1" applyBorder="1" applyAlignment="1" applyProtection="1">
      <alignment horizontal="centerContinuous" vertical="center"/>
      <protection locked="0"/>
    </xf>
    <xf numFmtId="0" fontId="10" fillId="0" borderId="1" xfId="0" applyFont="1" applyFill="1" applyBorder="1" applyAlignment="1" applyProtection="1">
      <alignment horizontal="centerContinuous" vertical="center"/>
      <protection locked="0"/>
    </xf>
    <xf numFmtId="0" fontId="10" fillId="0" borderId="20" xfId="0" applyFont="1" applyFill="1" applyBorder="1" applyAlignment="1" applyProtection="1">
      <alignment horizontal="centerContinuous" vertical="center"/>
      <protection locked="0"/>
    </xf>
    <xf numFmtId="0" fontId="11" fillId="0" borderId="0" xfId="0" applyFont="1" applyFill="1" applyProtection="1">
      <alignment vertical="center"/>
      <protection locked="0"/>
    </xf>
    <xf numFmtId="0" fontId="0" fillId="0" borderId="0" xfId="0" applyFill="1">
      <alignment vertical="center"/>
    </xf>
    <xf numFmtId="0" fontId="32" fillId="0" borderId="0" xfId="0" applyFont="1" applyAlignment="1">
      <alignment horizontal="center" vertical="center"/>
    </xf>
    <xf numFmtId="58" fontId="10" fillId="0" borderId="0" xfId="0" applyNumberFormat="1"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top" wrapText="1"/>
    </xf>
    <xf numFmtId="0" fontId="0" fillId="0" borderId="0" xfId="0" applyAlignment="1">
      <alignment horizontal="center" vertical="top" wrapText="1"/>
    </xf>
    <xf numFmtId="0" fontId="12" fillId="3" borderId="21"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12" fillId="2" borderId="21" xfId="0" applyFont="1" applyFill="1" applyBorder="1" applyAlignment="1">
      <alignment horizontal="center" vertical="center" wrapText="1"/>
    </xf>
    <xf numFmtId="0" fontId="0" fillId="0" borderId="21" xfId="0" applyBorder="1" applyAlignment="1">
      <alignment horizontal="center" vertical="center" wrapText="1"/>
    </xf>
    <xf numFmtId="0" fontId="2" fillId="3" borderId="21"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12" fillId="2" borderId="9"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0" fontId="12" fillId="3" borderId="29" xfId="0" applyFont="1" applyFill="1" applyBorder="1" applyAlignment="1" applyProtection="1">
      <alignment horizontal="left" vertical="center" wrapText="1"/>
      <protection locked="0"/>
    </xf>
    <xf numFmtId="0" fontId="12" fillId="3" borderId="42" xfId="0" applyFont="1" applyFill="1" applyBorder="1" applyAlignment="1" applyProtection="1">
      <alignment horizontal="left" vertical="center" wrapText="1" shrinkToFit="1"/>
      <protection locked="0"/>
    </xf>
    <xf numFmtId="0" fontId="0" fillId="0" borderId="24" xfId="0" applyBorder="1" applyAlignment="1" applyProtection="1">
      <alignment horizontal="left" vertical="center" wrapText="1" shrinkToFit="1"/>
      <protection locked="0"/>
    </xf>
    <xf numFmtId="0" fontId="12" fillId="3" borderId="39" xfId="0" applyFont="1" applyFill="1" applyBorder="1" applyAlignment="1" applyProtection="1">
      <alignment vertical="center" wrapText="1" shrinkToFit="1"/>
      <protection locked="0"/>
    </xf>
    <xf numFmtId="0" fontId="0" fillId="0" borderId="40" xfId="0" applyBorder="1" applyAlignment="1" applyProtection="1">
      <alignment vertical="center" wrapText="1" shrinkToFit="1"/>
      <protection locked="0"/>
    </xf>
    <xf numFmtId="0" fontId="13" fillId="2" borderId="1" xfId="0" applyFont="1" applyFill="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12"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9" xfId="0" applyFont="1" applyFill="1" applyBorder="1" applyAlignment="1">
      <alignment horizontal="center" vertical="center"/>
    </xf>
    <xf numFmtId="0" fontId="0" fillId="0" borderId="11" xfId="0" applyBorder="1" applyAlignment="1">
      <alignment horizontal="center" vertical="center"/>
    </xf>
    <xf numFmtId="0" fontId="12" fillId="3" borderId="9"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shrinkToFit="1"/>
      <protection locked="0"/>
    </xf>
    <xf numFmtId="0" fontId="12" fillId="3" borderId="20" xfId="0" applyFont="1" applyFill="1"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12" fillId="2" borderId="1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2" xfId="0" applyFont="1" applyFill="1" applyBorder="1" applyAlignment="1">
      <alignment horizontal="center" vertical="center"/>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12" fillId="3" borderId="10" xfId="0" applyFont="1" applyFill="1" applyBorder="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8"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12" fillId="3" borderId="28"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2" fillId="3" borderId="28"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29" xfId="0" applyFont="1" applyFill="1" applyBorder="1" applyAlignment="1" applyProtection="1">
      <alignment horizontal="left" vertical="top" wrapText="1"/>
      <protection locked="0"/>
    </xf>
    <xf numFmtId="0" fontId="20" fillId="2" borderId="21"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12" fillId="2" borderId="25" xfId="0" applyFont="1" applyFill="1"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2" fillId="3" borderId="25" xfId="0" applyFont="1"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12" fillId="3" borderId="33" xfId="0" applyFont="1" applyFill="1" applyBorder="1" applyAlignment="1" applyProtection="1">
      <alignment horizontal="left" vertical="top" wrapText="1"/>
      <protection locked="0"/>
    </xf>
    <xf numFmtId="0" fontId="12" fillId="3" borderId="6" xfId="0" applyFont="1" applyFill="1" applyBorder="1" applyAlignment="1" applyProtection="1">
      <alignment horizontal="left" vertical="top"/>
      <protection locked="0"/>
    </xf>
    <xf numFmtId="0" fontId="12" fillId="3" borderId="34" xfId="0" applyFont="1" applyFill="1" applyBorder="1" applyAlignment="1" applyProtection="1">
      <alignment horizontal="left" vertical="top"/>
      <protection locked="0"/>
    </xf>
    <xf numFmtId="0" fontId="12" fillId="3" borderId="30" xfId="0" applyFont="1" applyFill="1" applyBorder="1" applyAlignment="1" applyProtection="1">
      <alignment vertical="center" wrapText="1" shrinkToFit="1"/>
      <protection locked="0"/>
    </xf>
    <xf numFmtId="0" fontId="12" fillId="3" borderId="31" xfId="0" applyFont="1" applyFill="1" applyBorder="1" applyAlignment="1" applyProtection="1">
      <alignment vertical="center" wrapText="1" shrinkToFit="1"/>
      <protection locked="0"/>
    </xf>
    <xf numFmtId="0" fontId="11" fillId="2" borderId="1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2" fillId="3" borderId="0" xfId="0" applyFont="1" applyFill="1" applyBorder="1" applyAlignment="1" applyProtection="1">
      <alignment horizontal="left" vertical="top"/>
      <protection locked="0"/>
    </xf>
    <xf numFmtId="0" fontId="12" fillId="3" borderId="22" xfId="0" applyFont="1" applyFill="1" applyBorder="1" applyAlignment="1" applyProtection="1">
      <alignment horizontal="left" vertical="top"/>
      <protection locked="0"/>
    </xf>
    <xf numFmtId="0" fontId="12" fillId="2" borderId="41"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3" borderId="35" xfId="0" applyFont="1" applyFill="1" applyBorder="1" applyAlignment="1" applyProtection="1">
      <alignment vertical="center" wrapText="1" shrinkToFit="1"/>
      <protection locked="0"/>
    </xf>
    <xf numFmtId="0" fontId="0" fillId="0" borderId="36" xfId="0" applyBorder="1" applyAlignment="1" applyProtection="1">
      <alignment vertical="center" wrapText="1" shrinkToFit="1"/>
      <protection locked="0"/>
    </xf>
    <xf numFmtId="0" fontId="12" fillId="2" borderId="38" xfId="0" applyFont="1" applyFill="1" applyBorder="1" applyAlignment="1" applyProtection="1">
      <alignment horizontal="center" vertical="center"/>
      <protection locked="0"/>
    </xf>
    <xf numFmtId="0" fontId="0" fillId="0" borderId="1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horizontal="center" vertical="center" shrinkToFit="1"/>
    </xf>
    <xf numFmtId="0" fontId="0" fillId="0" borderId="24" xfId="0" applyBorder="1" applyAlignment="1">
      <alignment horizontal="center" vertical="center" shrinkToFit="1"/>
    </xf>
    <xf numFmtId="0" fontId="0" fillId="0" borderId="11" xfId="0" applyBorder="1" applyAlignment="1">
      <alignment vertical="center"/>
    </xf>
    <xf numFmtId="0" fontId="12" fillId="3" borderId="8" xfId="0" applyFont="1" applyFill="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17" fillId="2"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12" fillId="3" borderId="3" xfId="0" applyFont="1" applyFill="1"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12" fillId="3" borderId="39" xfId="0" applyFont="1" applyFill="1"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2" fillId="3" borderId="30" xfId="0" applyFont="1" applyFill="1" applyBorder="1" applyAlignment="1" applyProtection="1">
      <alignment horizontal="left" vertical="center" wrapText="1" shrinkToFit="1"/>
      <protection locked="0"/>
    </xf>
    <xf numFmtId="0" fontId="12" fillId="3" borderId="31" xfId="0" applyFont="1" applyFill="1" applyBorder="1" applyAlignment="1" applyProtection="1">
      <alignment horizontal="left" vertical="center" wrapText="1" shrinkToFit="1"/>
      <protection locked="0"/>
    </xf>
    <xf numFmtId="0" fontId="12" fillId="2" borderId="39" xfId="0" applyFont="1" applyFill="1" applyBorder="1" applyAlignment="1">
      <alignment horizontal="center" vertical="center"/>
    </xf>
    <xf numFmtId="0" fontId="0" fillId="0" borderId="40" xfId="0" applyBorder="1" applyAlignment="1">
      <alignment horizontal="center" vertical="center"/>
    </xf>
    <xf numFmtId="0" fontId="10" fillId="3" borderId="58" xfId="0" applyFont="1" applyFill="1" applyBorder="1" applyAlignment="1" applyProtection="1">
      <alignment vertical="center" wrapText="1"/>
      <protection locked="0"/>
    </xf>
    <xf numFmtId="0" fontId="10" fillId="3" borderId="15" xfId="0" applyFont="1" applyFill="1" applyBorder="1" applyAlignment="1" applyProtection="1">
      <alignment vertical="center" wrapText="1"/>
      <protection locked="0"/>
    </xf>
    <xf numFmtId="0" fontId="10" fillId="3" borderId="29" xfId="0" applyFont="1" applyFill="1" applyBorder="1" applyAlignment="1" applyProtection="1">
      <alignment vertical="center" wrapText="1"/>
      <protection locked="0"/>
    </xf>
    <xf numFmtId="0" fontId="10" fillId="3" borderId="21"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4"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10" fillId="3" borderId="4" xfId="0" applyFont="1" applyFill="1" applyBorder="1" applyAlignment="1" applyProtection="1">
      <alignment vertical="center" shrinkToFit="1"/>
      <protection locked="0"/>
    </xf>
    <xf numFmtId="0" fontId="10" fillId="3" borderId="0" xfId="0" applyFont="1" applyFill="1" applyBorder="1" applyAlignment="1" applyProtection="1">
      <alignment vertical="center" shrinkToFit="1"/>
      <protection locked="0"/>
    </xf>
    <xf numFmtId="178" fontId="10" fillId="3" borderId="4" xfId="0" applyNumberFormat="1" applyFont="1" applyFill="1" applyBorder="1" applyAlignment="1" applyProtection="1">
      <alignment vertical="center" shrinkToFit="1"/>
      <protection locked="0"/>
    </xf>
    <xf numFmtId="178" fontId="10" fillId="3" borderId="0" xfId="0" applyNumberFormat="1" applyFont="1" applyFill="1" applyBorder="1" applyAlignment="1" applyProtection="1">
      <alignment vertical="center" shrinkToFit="1"/>
      <protection locked="0"/>
    </xf>
    <xf numFmtId="178" fontId="10" fillId="0" borderId="4" xfId="0" applyNumberFormat="1" applyFont="1" applyFill="1" applyBorder="1" applyAlignment="1" applyProtection="1">
      <alignment vertical="top" shrinkToFit="1"/>
    </xf>
    <xf numFmtId="178" fontId="10" fillId="0" borderId="0" xfId="0" applyNumberFormat="1" applyFont="1" applyFill="1" applyBorder="1" applyAlignment="1" applyProtection="1">
      <alignment vertical="top" shrinkToFit="1"/>
    </xf>
    <xf numFmtId="178" fontId="10" fillId="0" borderId="5" xfId="0" applyNumberFormat="1" applyFont="1" applyFill="1" applyBorder="1" applyAlignment="1" applyProtection="1">
      <alignment vertical="top" shrinkToFit="1"/>
    </xf>
    <xf numFmtId="0" fontId="10" fillId="3" borderId="22" xfId="0" applyFont="1" applyFill="1" applyBorder="1" applyAlignment="1" applyProtection="1">
      <alignment vertical="center" wrapText="1"/>
      <protection locked="0"/>
    </xf>
    <xf numFmtId="0" fontId="10" fillId="3" borderId="28"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58"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8" fontId="10" fillId="3" borderId="58" xfId="0" applyNumberFormat="1" applyFont="1" applyFill="1" applyBorder="1" applyAlignment="1" applyProtection="1">
      <alignment vertical="center" shrinkToFit="1"/>
      <protection locked="0"/>
    </xf>
    <xf numFmtId="178" fontId="10" fillId="3" borderId="15" xfId="0" applyNumberFormat="1" applyFont="1" applyFill="1" applyBorder="1" applyAlignment="1" applyProtection="1">
      <alignment vertical="center" shrinkToFit="1"/>
      <protection locked="0"/>
    </xf>
    <xf numFmtId="178" fontId="10" fillId="0" borderId="58" xfId="0" applyNumberFormat="1" applyFont="1" applyFill="1" applyBorder="1" applyAlignment="1" applyProtection="1">
      <alignment vertical="top" shrinkToFit="1"/>
    </xf>
    <xf numFmtId="178" fontId="10" fillId="0" borderId="15" xfId="0" applyNumberFormat="1" applyFont="1" applyFill="1" applyBorder="1" applyAlignment="1" applyProtection="1">
      <alignment vertical="top" shrinkToFit="1"/>
    </xf>
    <xf numFmtId="178" fontId="10" fillId="0" borderId="32" xfId="0" applyNumberFormat="1" applyFont="1" applyFill="1" applyBorder="1" applyAlignment="1" applyProtection="1">
      <alignment vertical="top" shrinkToFit="1"/>
    </xf>
    <xf numFmtId="178" fontId="10" fillId="3" borderId="1" xfId="0" applyNumberFormat="1" applyFont="1" applyFill="1" applyBorder="1" applyAlignment="1" applyProtection="1">
      <alignment vertical="center" shrinkToFit="1"/>
      <protection locked="0"/>
    </xf>
    <xf numFmtId="178" fontId="10" fillId="3" borderId="2" xfId="0" applyNumberFormat="1" applyFont="1" applyFill="1" applyBorder="1" applyAlignment="1" applyProtection="1">
      <alignment vertical="center" shrinkToFit="1"/>
      <protection locked="0"/>
    </xf>
    <xf numFmtId="0" fontId="10" fillId="3" borderId="1" xfId="0" applyFont="1" applyFill="1" applyBorder="1" applyAlignment="1" applyProtection="1">
      <alignment vertical="center" wrapText="1"/>
      <protection locked="0"/>
    </xf>
    <xf numFmtId="0" fontId="10" fillId="3" borderId="2" xfId="0" applyFont="1" applyFill="1" applyBorder="1" applyAlignment="1" applyProtection="1">
      <alignment vertical="center" wrapText="1"/>
      <protection locked="0"/>
    </xf>
    <xf numFmtId="0" fontId="10" fillId="3" borderId="20" xfId="0" applyFont="1" applyFill="1" applyBorder="1" applyAlignment="1" applyProtection="1">
      <alignment vertical="center" wrapText="1"/>
      <protection locked="0"/>
    </xf>
    <xf numFmtId="178" fontId="10" fillId="0" borderId="1" xfId="0" applyNumberFormat="1" applyFont="1" applyFill="1" applyBorder="1" applyAlignment="1" applyProtection="1">
      <alignment vertical="top" shrinkToFit="1"/>
    </xf>
    <xf numFmtId="178" fontId="10" fillId="0" borderId="2" xfId="0" applyNumberFormat="1" applyFont="1" applyFill="1" applyBorder="1" applyAlignment="1" applyProtection="1">
      <alignment vertical="top" shrinkToFit="1"/>
    </xf>
    <xf numFmtId="178" fontId="10" fillId="0" borderId="3" xfId="0" applyNumberFormat="1" applyFont="1" applyFill="1" applyBorder="1" applyAlignment="1" applyProtection="1">
      <alignment vertical="top" shrinkToFit="1"/>
    </xf>
    <xf numFmtId="38" fontId="10" fillId="0" borderId="4" xfId="2" applyFont="1" applyFill="1" applyBorder="1" applyAlignment="1" applyProtection="1">
      <alignment horizontal="right" vertical="center"/>
    </xf>
    <xf numFmtId="38" fontId="10" fillId="0" borderId="0" xfId="2" applyFont="1" applyFill="1" applyBorder="1" applyAlignment="1" applyProtection="1">
      <alignment horizontal="right" vertical="center"/>
    </xf>
    <xf numFmtId="38" fontId="10" fillId="0" borderId="5" xfId="2" applyFont="1" applyFill="1" applyBorder="1" applyAlignment="1" applyProtection="1">
      <alignment horizontal="right" vertical="center"/>
    </xf>
    <xf numFmtId="178" fontId="10" fillId="3" borderId="54" xfId="0" applyNumberFormat="1" applyFont="1" applyFill="1" applyBorder="1" applyAlignment="1" applyProtection="1">
      <alignment horizontal="right" vertical="center"/>
    </xf>
    <xf numFmtId="178" fontId="10" fillId="3" borderId="52" xfId="0" applyNumberFormat="1" applyFont="1" applyFill="1" applyBorder="1" applyAlignment="1" applyProtection="1">
      <alignment horizontal="right" vertical="center"/>
    </xf>
    <xf numFmtId="178" fontId="10" fillId="3" borderId="53" xfId="0" applyNumberFormat="1" applyFont="1" applyFill="1" applyBorder="1" applyAlignment="1" applyProtection="1">
      <alignment horizontal="right" vertical="center"/>
    </xf>
    <xf numFmtId="0" fontId="10" fillId="3" borderId="1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1" xfId="0" applyFont="1" applyFill="1" applyBorder="1" applyAlignment="1" applyProtection="1">
      <alignment vertical="center" shrinkToFit="1"/>
      <protection locked="0"/>
    </xf>
    <xf numFmtId="0" fontId="10" fillId="3" borderId="2" xfId="0" applyFont="1" applyFill="1" applyBorder="1" applyAlignment="1" applyProtection="1">
      <alignment vertical="center" shrinkToFit="1"/>
      <protection locked="0"/>
    </xf>
    <xf numFmtId="38" fontId="10" fillId="3" borderId="4" xfId="2" applyFont="1" applyFill="1" applyBorder="1" applyAlignment="1" applyProtection="1">
      <alignment horizontal="right" vertical="center"/>
      <protection locked="0"/>
    </xf>
    <xf numFmtId="38" fontId="10" fillId="3" borderId="0" xfId="2" applyFont="1" applyFill="1" applyBorder="1" applyAlignment="1" applyProtection="1">
      <alignment horizontal="right" vertical="center"/>
      <protection locked="0"/>
    </xf>
    <xf numFmtId="38" fontId="10" fillId="3" borderId="5" xfId="2" applyFont="1" applyFill="1" applyBorder="1" applyAlignment="1" applyProtection="1">
      <alignment horizontal="right" vertical="center"/>
      <protection locked="0"/>
    </xf>
    <xf numFmtId="38" fontId="10" fillId="0" borderId="25" xfId="2" applyFont="1" applyFill="1" applyBorder="1" applyAlignment="1" applyProtection="1">
      <alignment horizontal="right" vertical="center"/>
    </xf>
    <xf numFmtId="38" fontId="10" fillId="0" borderId="13" xfId="2" applyFont="1" applyFill="1" applyBorder="1" applyAlignment="1" applyProtection="1">
      <alignment horizontal="right" vertical="center"/>
    </xf>
    <xf numFmtId="38" fontId="10" fillId="0" borderId="26" xfId="2"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protection locked="0"/>
    </xf>
    <xf numFmtId="3" fontId="12" fillId="0" borderId="52" xfId="0" applyNumberFormat="1" applyFont="1" applyFill="1" applyBorder="1" applyAlignment="1" applyProtection="1">
      <alignment horizontal="right" vertical="center"/>
      <protection locked="0"/>
    </xf>
    <xf numFmtId="3" fontId="12" fillId="0" borderId="53" xfId="0" applyNumberFormat="1" applyFont="1" applyFill="1" applyBorder="1" applyAlignment="1" applyProtection="1">
      <alignment horizontal="right" vertical="center"/>
      <protection locked="0"/>
    </xf>
    <xf numFmtId="176" fontId="10" fillId="0" borderId="54" xfId="0" applyNumberFormat="1" applyFont="1" applyFill="1" applyBorder="1" applyAlignment="1" applyProtection="1">
      <alignment horizontal="right" vertical="center"/>
    </xf>
    <xf numFmtId="176" fontId="10" fillId="0" borderId="52" xfId="0" applyNumberFormat="1" applyFont="1" applyFill="1" applyBorder="1" applyAlignment="1" applyProtection="1">
      <alignment horizontal="right" vertical="center"/>
    </xf>
    <xf numFmtId="3" fontId="10" fillId="3" borderId="51" xfId="0" applyNumberFormat="1" applyFont="1" applyFill="1" applyBorder="1" applyAlignment="1" applyProtection="1">
      <alignment horizontal="right" vertical="center"/>
      <protection locked="0"/>
    </xf>
    <xf numFmtId="3" fontId="0" fillId="3" borderId="52" xfId="0" applyNumberFormat="1" applyFill="1" applyBorder="1" applyAlignment="1">
      <alignment horizontal="right" vertical="center"/>
    </xf>
    <xf numFmtId="176" fontId="10" fillId="0" borderId="56" xfId="0" applyNumberFormat="1" applyFont="1" applyFill="1" applyBorder="1" applyAlignment="1" applyProtection="1">
      <alignment horizontal="right" vertical="center"/>
    </xf>
    <xf numFmtId="3" fontId="10" fillId="0" borderId="54" xfId="0" applyNumberFormat="1" applyFont="1" applyFill="1" applyBorder="1" applyAlignment="1" applyProtection="1">
      <alignment horizontal="right" vertical="center"/>
    </xf>
    <xf numFmtId="3" fontId="0" fillId="0" borderId="52" xfId="0" applyNumberFormat="1" applyFill="1" applyBorder="1" applyAlignment="1" applyProtection="1">
      <alignment horizontal="right" vertical="center"/>
    </xf>
    <xf numFmtId="3" fontId="12" fillId="0" borderId="50" xfId="0"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0" fillId="0" borderId="9" xfId="0" applyNumberFormat="1" applyFont="1" applyFill="1" applyBorder="1" applyAlignment="1" applyProtection="1">
      <alignment horizontal="right" vertical="center"/>
    </xf>
    <xf numFmtId="176" fontId="10" fillId="0" borderId="10" xfId="0" applyNumberFormat="1" applyFont="1" applyFill="1" applyBorder="1" applyAlignment="1" applyProtection="1">
      <alignment horizontal="right" vertical="center"/>
    </xf>
    <xf numFmtId="0" fontId="20" fillId="0" borderId="0" xfId="0" applyFont="1" applyFill="1" applyAlignment="1" applyProtection="1">
      <alignment horizontal="center" vertical="center"/>
      <protection locked="0"/>
    </xf>
    <xf numFmtId="0" fontId="0" fillId="0" borderId="0" xfId="0" applyFill="1" applyAlignment="1">
      <alignment vertical="center"/>
    </xf>
    <xf numFmtId="3" fontId="10" fillId="3" borderId="50" xfId="0" applyNumberFormat="1" applyFont="1" applyFill="1" applyBorder="1" applyAlignment="1" applyProtection="1">
      <alignment horizontal="right" vertical="center"/>
      <protection locked="0"/>
    </xf>
    <xf numFmtId="3" fontId="0" fillId="3" borderId="10" xfId="0" applyNumberFormat="1" applyFill="1" applyBorder="1" applyAlignment="1">
      <alignment horizontal="right" vertical="center"/>
    </xf>
    <xf numFmtId="3" fontId="10" fillId="3" borderId="9" xfId="0" applyNumberFormat="1" applyFont="1" applyFill="1" applyBorder="1" applyAlignment="1" applyProtection="1">
      <alignment horizontal="right" vertical="center"/>
      <protection locked="0"/>
    </xf>
    <xf numFmtId="176" fontId="10" fillId="0" borderId="23" xfId="0" applyNumberFormat="1" applyFont="1" applyFill="1" applyBorder="1" applyAlignment="1" applyProtection="1">
      <alignment horizontal="right" vertical="center"/>
    </xf>
    <xf numFmtId="176" fontId="10" fillId="0" borderId="38" xfId="0" applyNumberFormat="1" applyFont="1" applyFill="1" applyBorder="1" applyAlignment="1" applyProtection="1">
      <alignment horizontal="right" vertical="center"/>
    </xf>
    <xf numFmtId="0" fontId="46" fillId="0" borderId="13" xfId="0" applyFont="1" applyFill="1" applyBorder="1" applyAlignment="1" applyProtection="1">
      <alignment horizontal="right" vertical="top" wrapText="1"/>
      <protection locked="0"/>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178" fontId="10" fillId="3" borderId="5" xfId="0" applyNumberFormat="1" applyFont="1" applyFill="1" applyBorder="1" applyAlignment="1" applyProtection="1">
      <alignment vertical="center" shrinkToFit="1"/>
      <protection locked="0"/>
    </xf>
    <xf numFmtId="0" fontId="10" fillId="3" borderId="5" xfId="0" applyFont="1" applyFill="1" applyBorder="1" applyAlignment="1" applyProtection="1">
      <alignment vertical="center" shrinkToFit="1"/>
      <protection locked="0"/>
    </xf>
    <xf numFmtId="38" fontId="10" fillId="3" borderId="1" xfId="2" applyFont="1" applyFill="1" applyBorder="1" applyAlignment="1" applyProtection="1">
      <alignment horizontal="right" vertical="center"/>
      <protection locked="0"/>
    </xf>
    <xf numFmtId="38" fontId="10" fillId="3" borderId="2" xfId="2" applyFont="1" applyFill="1" applyBorder="1" applyAlignment="1" applyProtection="1">
      <alignment horizontal="right" vertical="center"/>
      <protection locked="0"/>
    </xf>
    <xf numFmtId="38" fontId="10" fillId="3" borderId="3" xfId="2" applyFont="1" applyFill="1" applyBorder="1" applyAlignment="1" applyProtection="1">
      <alignment horizontal="right" vertical="center"/>
      <protection locked="0"/>
    </xf>
    <xf numFmtId="0" fontId="13" fillId="3" borderId="1" xfId="0" applyFont="1" applyFill="1" applyBorder="1" applyAlignment="1" applyProtection="1">
      <alignment horizontal="center" vertical="center" shrinkToFit="1"/>
      <protection locked="0"/>
    </xf>
    <xf numFmtId="0" fontId="22" fillId="3" borderId="2"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13" fillId="3" borderId="4" xfId="0" applyFont="1" applyFill="1" applyBorder="1" applyAlignment="1" applyProtection="1">
      <alignment horizontal="center" vertical="center" shrinkToFit="1"/>
      <protection locked="0"/>
    </xf>
    <xf numFmtId="0" fontId="22" fillId="3" borderId="0" xfId="0" applyFont="1" applyFill="1" applyBorder="1" applyAlignment="1">
      <alignment horizontal="center" vertical="center" shrinkToFit="1"/>
    </xf>
    <xf numFmtId="0" fontId="22" fillId="3" borderId="22" xfId="0" applyFont="1" applyFill="1" applyBorder="1" applyAlignment="1">
      <alignment horizontal="center" vertical="center" shrinkToFit="1"/>
    </xf>
    <xf numFmtId="38" fontId="10" fillId="3" borderId="4" xfId="2" applyFont="1" applyFill="1" applyBorder="1" applyAlignment="1" applyProtection="1">
      <alignment horizontal="right" vertical="center"/>
    </xf>
    <xf numFmtId="38" fontId="10" fillId="3" borderId="0" xfId="2" applyFont="1" applyFill="1" applyBorder="1" applyAlignment="1" applyProtection="1">
      <alignment horizontal="right" vertical="center"/>
    </xf>
    <xf numFmtId="38" fontId="10" fillId="3" borderId="5" xfId="2" applyFont="1" applyFill="1" applyBorder="1" applyAlignment="1" applyProtection="1">
      <alignment horizontal="right" vertical="center"/>
    </xf>
    <xf numFmtId="0" fontId="37" fillId="2" borderId="66" xfId="5" applyNumberFormat="1" applyFont="1" applyFill="1" applyBorder="1" applyAlignment="1" applyProtection="1">
      <alignment horizontal="center" vertical="center"/>
    </xf>
    <xf numFmtId="0" fontId="37" fillId="2" borderId="64" xfId="5" applyNumberFormat="1" applyFont="1" applyFill="1" applyBorder="1" applyAlignment="1" applyProtection="1">
      <alignment horizontal="center" vertical="center"/>
    </xf>
    <xf numFmtId="0" fontId="37" fillId="2" borderId="65" xfId="5" applyNumberFormat="1" applyFont="1" applyFill="1" applyBorder="1" applyAlignment="1" applyProtection="1">
      <alignment horizontal="center" vertical="center"/>
    </xf>
    <xf numFmtId="0" fontId="35" fillId="2" borderId="63" xfId="5" applyNumberFormat="1" applyFont="1" applyFill="1" applyBorder="1" applyAlignment="1" applyProtection="1">
      <alignment horizontal="center" vertical="center" wrapText="1"/>
    </xf>
    <xf numFmtId="0" fontId="35" fillId="2" borderId="64" xfId="5" applyNumberFormat="1" applyFont="1" applyFill="1" applyBorder="1" applyAlignment="1" applyProtection="1">
      <alignment horizontal="center" vertical="center" wrapText="1"/>
    </xf>
    <xf numFmtId="0" fontId="35" fillId="2" borderId="65" xfId="5" applyNumberFormat="1" applyFont="1" applyFill="1" applyBorder="1" applyAlignment="1" applyProtection="1">
      <alignment horizontal="center" vertical="center" wrapText="1"/>
    </xf>
    <xf numFmtId="0" fontId="37" fillId="2" borderId="67" xfId="5" applyNumberFormat="1" applyFont="1" applyFill="1" applyBorder="1" applyAlignment="1" applyProtection="1">
      <alignment horizontal="center" vertical="center"/>
    </xf>
    <xf numFmtId="0" fontId="35" fillId="2" borderId="66" xfId="5" applyNumberFormat="1" applyFont="1" applyFill="1" applyBorder="1" applyAlignment="1" applyProtection="1">
      <alignment horizontal="center" vertical="center" wrapText="1"/>
    </xf>
    <xf numFmtId="0" fontId="35" fillId="3" borderId="50" xfId="5" applyNumberFormat="1" applyFont="1" applyFill="1" applyBorder="1" applyAlignment="1" applyProtection="1">
      <alignment horizontal="center" vertical="center" wrapText="1"/>
      <protection locked="0"/>
    </xf>
    <xf numFmtId="0" fontId="35" fillId="3" borderId="10" xfId="5" applyNumberFormat="1" applyFont="1" applyFill="1" applyBorder="1" applyAlignment="1" applyProtection="1">
      <alignment horizontal="center" vertical="center" wrapText="1"/>
      <protection locked="0"/>
    </xf>
    <xf numFmtId="0" fontId="35" fillId="3" borderId="11" xfId="5" applyNumberFormat="1" applyFont="1" applyFill="1" applyBorder="1" applyAlignment="1" applyProtection="1">
      <alignment horizontal="center" vertical="center" wrapText="1"/>
      <protection locked="0"/>
    </xf>
    <xf numFmtId="0" fontId="37" fillId="3" borderId="23" xfId="5" applyNumberFormat="1" applyFont="1" applyFill="1" applyBorder="1" applyAlignment="1" applyProtection="1">
      <alignment horizontal="center" vertical="center"/>
      <protection locked="0"/>
    </xf>
    <xf numFmtId="0" fontId="35" fillId="3" borderId="9" xfId="5" applyNumberFormat="1" applyFont="1" applyFill="1" applyBorder="1" applyAlignment="1" applyProtection="1">
      <alignment horizontal="center" vertical="center" wrapText="1"/>
      <protection locked="0"/>
    </xf>
    <xf numFmtId="0" fontId="37" fillId="3" borderId="9" xfId="5" applyNumberFormat="1" applyFont="1" applyFill="1" applyBorder="1" applyAlignment="1" applyProtection="1">
      <alignment horizontal="center" vertical="center"/>
      <protection locked="0"/>
    </xf>
    <xf numFmtId="0" fontId="37" fillId="3" borderId="10" xfId="5" applyNumberFormat="1" applyFont="1" applyFill="1" applyBorder="1" applyAlignment="1" applyProtection="1">
      <alignment horizontal="center" vertical="center"/>
      <protection locked="0"/>
    </xf>
    <xf numFmtId="0" fontId="37" fillId="3" borderId="11" xfId="5" applyNumberFormat="1" applyFont="1" applyFill="1" applyBorder="1" applyAlignment="1" applyProtection="1">
      <alignment horizontal="center" vertical="center"/>
      <protection locked="0"/>
    </xf>
    <xf numFmtId="0" fontId="35" fillId="3" borderId="51" xfId="5" applyNumberFormat="1" applyFont="1" applyFill="1" applyBorder="1" applyAlignment="1" applyProtection="1">
      <alignment horizontal="center" vertical="center" wrapText="1"/>
      <protection locked="0"/>
    </xf>
    <xf numFmtId="0" fontId="35" fillId="3" borderId="52" xfId="5" applyNumberFormat="1" applyFont="1" applyFill="1" applyBorder="1" applyAlignment="1" applyProtection="1">
      <alignment horizontal="center" vertical="center" wrapText="1"/>
      <protection locked="0"/>
    </xf>
    <xf numFmtId="0" fontId="35" fillId="3" borderId="53" xfId="5" applyNumberFormat="1" applyFont="1" applyFill="1" applyBorder="1" applyAlignment="1" applyProtection="1">
      <alignment horizontal="center" vertical="center" wrapText="1"/>
      <protection locked="0"/>
    </xf>
    <xf numFmtId="0" fontId="37" fillId="3" borderId="56" xfId="5" applyNumberFormat="1" applyFont="1" applyFill="1" applyBorder="1" applyAlignment="1" applyProtection="1">
      <alignment horizontal="center" vertical="center"/>
      <protection locked="0"/>
    </xf>
    <xf numFmtId="0" fontId="35" fillId="3" borderId="54" xfId="5" applyNumberFormat="1" applyFont="1" applyFill="1" applyBorder="1" applyAlignment="1" applyProtection="1">
      <alignment horizontal="center" vertical="center" wrapText="1"/>
      <protection locked="0"/>
    </xf>
    <xf numFmtId="0" fontId="37" fillId="3" borderId="54" xfId="5" applyNumberFormat="1" applyFont="1" applyFill="1" applyBorder="1" applyAlignment="1" applyProtection="1">
      <alignment horizontal="center" vertical="center"/>
      <protection locked="0"/>
    </xf>
    <xf numFmtId="0" fontId="37" fillId="3" borderId="52" xfId="5" applyNumberFormat="1" applyFont="1" applyFill="1" applyBorder="1" applyAlignment="1" applyProtection="1">
      <alignment horizontal="center" vertical="center"/>
      <protection locked="0"/>
    </xf>
    <xf numFmtId="0" fontId="37" fillId="3" borderId="53" xfId="5" applyNumberFormat="1" applyFont="1" applyFill="1" applyBorder="1" applyAlignment="1" applyProtection="1">
      <alignment horizontal="center" vertical="center"/>
      <protection locked="0"/>
    </xf>
    <xf numFmtId="0" fontId="38" fillId="3" borderId="9" xfId="5" applyNumberFormat="1" applyFont="1" applyFill="1" applyBorder="1" applyAlignment="1" applyProtection="1">
      <alignment horizontal="center" vertical="center" wrapText="1"/>
      <protection locked="0"/>
    </xf>
    <xf numFmtId="0" fontId="38" fillId="3" borderId="10" xfId="5" applyNumberFormat="1" applyFont="1" applyFill="1" applyBorder="1" applyAlignment="1" applyProtection="1">
      <alignment horizontal="center" vertical="center" wrapText="1"/>
      <protection locked="0"/>
    </xf>
    <xf numFmtId="180" fontId="34" fillId="3" borderId="9" xfId="5" applyNumberFormat="1" applyFont="1" applyFill="1" applyBorder="1" applyAlignment="1" applyProtection="1">
      <alignment horizontal="center" vertical="center"/>
      <protection locked="0"/>
    </xf>
    <xf numFmtId="180" fontId="34" fillId="3" borderId="10" xfId="5" applyNumberFormat="1" applyFont="1" applyFill="1" applyBorder="1" applyAlignment="1" applyProtection="1">
      <alignment horizontal="center" vertical="center"/>
      <protection locked="0"/>
    </xf>
    <xf numFmtId="180" fontId="34" fillId="3" borderId="11" xfId="5" applyNumberFormat="1" applyFont="1" applyFill="1" applyBorder="1" applyAlignment="1" applyProtection="1">
      <alignment horizontal="center" vertical="center"/>
      <protection locked="0"/>
    </xf>
    <xf numFmtId="0" fontId="34" fillId="3" borderId="9" xfId="5" applyNumberFormat="1" applyFont="1" applyFill="1" applyBorder="1" applyAlignment="1" applyProtection="1">
      <alignment horizontal="center" vertical="center"/>
      <protection locked="0"/>
    </xf>
    <xf numFmtId="0" fontId="34" fillId="3" borderId="10" xfId="5" applyNumberFormat="1" applyFont="1" applyFill="1" applyBorder="1" applyAlignment="1" applyProtection="1">
      <alignment horizontal="center" vertical="center"/>
      <protection locked="0"/>
    </xf>
    <xf numFmtId="0" fontId="34" fillId="3" borderId="11" xfId="5" applyNumberFormat="1" applyFont="1" applyFill="1" applyBorder="1" applyAlignment="1" applyProtection="1">
      <alignment horizontal="center" vertical="center"/>
      <protection locked="0"/>
    </xf>
    <xf numFmtId="38" fontId="34" fillId="3" borderId="9" xfId="3" applyFont="1" applyFill="1" applyBorder="1" applyAlignment="1" applyProtection="1">
      <alignment horizontal="center" vertical="center"/>
      <protection locked="0"/>
    </xf>
    <xf numFmtId="38" fontId="34" fillId="3" borderId="10" xfId="3" applyFont="1" applyFill="1" applyBorder="1" applyAlignment="1" applyProtection="1">
      <alignment horizontal="center" vertical="center"/>
      <protection locked="0"/>
    </xf>
    <xf numFmtId="38" fontId="34" fillId="3" borderId="11" xfId="3" applyFont="1" applyFill="1" applyBorder="1" applyAlignment="1" applyProtection="1">
      <alignment horizontal="center" vertical="center"/>
      <protection locked="0"/>
    </xf>
    <xf numFmtId="0" fontId="35" fillId="7" borderId="41" xfId="5" applyNumberFormat="1" applyFont="1" applyFill="1" applyBorder="1" applyAlignment="1">
      <alignment horizontal="center" vertical="center" wrapText="1"/>
    </xf>
    <xf numFmtId="0" fontId="35" fillId="7" borderId="17" xfId="5" applyNumberFormat="1" applyFont="1" applyFill="1" applyBorder="1" applyAlignment="1">
      <alignment horizontal="center" vertical="center" wrapText="1"/>
    </xf>
    <xf numFmtId="0" fontId="35" fillId="7" borderId="57" xfId="5" applyNumberFormat="1" applyFont="1" applyFill="1" applyBorder="1" applyAlignment="1">
      <alignment horizontal="center" vertical="center" wrapText="1"/>
    </xf>
    <xf numFmtId="0" fontId="35" fillId="2" borderId="1" xfId="5" applyNumberFormat="1" applyFont="1" applyFill="1" applyBorder="1" applyAlignment="1">
      <alignment horizontal="center" vertical="center"/>
    </xf>
    <xf numFmtId="0" fontId="35" fillId="2" borderId="2" xfId="5" applyNumberFormat="1" applyFont="1" applyFill="1" applyBorder="1" applyAlignment="1">
      <alignment horizontal="center" vertical="center"/>
    </xf>
    <xf numFmtId="0" fontId="35" fillId="2" borderId="3" xfId="5" applyNumberFormat="1" applyFont="1" applyFill="1" applyBorder="1" applyAlignment="1">
      <alignment horizontal="center" vertical="center"/>
    </xf>
    <xf numFmtId="0" fontId="35" fillId="3" borderId="1" xfId="5" applyNumberFormat="1" applyFont="1" applyFill="1" applyBorder="1" applyAlignment="1" applyProtection="1">
      <alignment horizontal="center" vertical="center"/>
      <protection locked="0"/>
    </xf>
    <xf numFmtId="0" fontId="35" fillId="3" borderId="2" xfId="5" applyNumberFormat="1" applyFont="1" applyFill="1" applyBorder="1" applyAlignment="1" applyProtection="1">
      <alignment horizontal="center" vertical="center"/>
      <protection locked="0"/>
    </xf>
    <xf numFmtId="0" fontId="35" fillId="3" borderId="3" xfId="5" applyNumberFormat="1" applyFont="1" applyFill="1" applyBorder="1" applyAlignment="1" applyProtection="1">
      <alignment horizontal="center" vertical="center"/>
      <protection locked="0"/>
    </xf>
    <xf numFmtId="0" fontId="35" fillId="2" borderId="66" xfId="5" applyNumberFormat="1" applyFont="1" applyFill="1" applyBorder="1" applyAlignment="1" applyProtection="1">
      <alignment horizontal="center" vertical="center"/>
    </xf>
    <xf numFmtId="0" fontId="35" fillId="2" borderId="65" xfId="5" applyNumberFormat="1" applyFont="1" applyFill="1" applyBorder="1" applyAlignment="1" applyProtection="1">
      <alignment horizontal="center" vertical="center"/>
    </xf>
    <xf numFmtId="0" fontId="35" fillId="2" borderId="64" xfId="5" applyNumberFormat="1" applyFont="1" applyFill="1" applyBorder="1" applyAlignment="1" applyProtection="1">
      <alignment horizontal="center" vertical="center"/>
    </xf>
    <xf numFmtId="0" fontId="35" fillId="7" borderId="16" xfId="5" applyNumberFormat="1" applyFont="1" applyFill="1" applyBorder="1" applyAlignment="1">
      <alignment horizontal="center" vertical="center"/>
    </xf>
    <xf numFmtId="0" fontId="35" fillId="7" borderId="17" xfId="5" applyNumberFormat="1" applyFont="1" applyFill="1" applyBorder="1" applyAlignment="1">
      <alignment horizontal="center" vertical="center"/>
    </xf>
    <xf numFmtId="0" fontId="35" fillId="7" borderId="57" xfId="5" applyNumberFormat="1" applyFont="1" applyFill="1" applyBorder="1" applyAlignment="1">
      <alignment horizontal="center" vertical="center"/>
    </xf>
    <xf numFmtId="0" fontId="35" fillId="7" borderId="41" xfId="5" applyNumberFormat="1" applyFont="1" applyFill="1" applyBorder="1" applyAlignment="1">
      <alignment horizontal="center" vertical="center"/>
    </xf>
    <xf numFmtId="0" fontId="35" fillId="3" borderId="19" xfId="5" applyNumberFormat="1" applyFont="1" applyFill="1" applyBorder="1" applyAlignment="1" applyProtection="1">
      <alignment horizontal="center" vertical="center" wrapText="1"/>
      <protection locked="0"/>
    </xf>
    <xf numFmtId="0" fontId="35" fillId="3" borderId="2" xfId="5" applyNumberFormat="1" applyFont="1" applyFill="1" applyBorder="1" applyAlignment="1" applyProtection="1">
      <alignment horizontal="center" vertical="center" wrapText="1"/>
      <protection locked="0"/>
    </xf>
    <xf numFmtId="0" fontId="35" fillId="3" borderId="3" xfId="5" applyNumberFormat="1" applyFont="1" applyFill="1" applyBorder="1" applyAlignment="1" applyProtection="1">
      <alignment horizontal="center" vertical="center" wrapText="1"/>
      <protection locked="0"/>
    </xf>
    <xf numFmtId="0" fontId="35" fillId="3" borderId="1" xfId="5" applyNumberFormat="1" applyFont="1" applyFill="1" applyBorder="1" applyAlignment="1" applyProtection="1">
      <alignment horizontal="center" vertical="center" wrapText="1"/>
      <protection locked="0"/>
    </xf>
    <xf numFmtId="0" fontId="40" fillId="3" borderId="1" xfId="5" applyNumberFormat="1" applyFont="1" applyFill="1" applyBorder="1" applyAlignment="1" applyProtection="1">
      <alignment horizontal="center" vertical="center"/>
      <protection locked="0"/>
    </xf>
    <xf numFmtId="0" fontId="40" fillId="3" borderId="2" xfId="5" applyNumberFormat="1" applyFont="1" applyFill="1" applyBorder="1" applyAlignment="1" applyProtection="1">
      <alignment horizontal="center" vertical="center"/>
      <protection locked="0"/>
    </xf>
    <xf numFmtId="0" fontId="40" fillId="3" borderId="3" xfId="5" applyNumberFormat="1" applyFont="1" applyFill="1" applyBorder="1" applyAlignment="1" applyProtection="1">
      <alignment horizontal="center" vertical="center"/>
      <protection locked="0"/>
    </xf>
    <xf numFmtId="0" fontId="40" fillId="3" borderId="50" xfId="5" applyNumberFormat="1" applyFont="1" applyFill="1" applyBorder="1" applyAlignment="1" applyProtection="1">
      <alignment horizontal="center" vertical="center" wrapText="1"/>
      <protection locked="0"/>
    </xf>
    <xf numFmtId="0" fontId="40" fillId="3" borderId="10" xfId="5" applyNumberFormat="1" applyFont="1" applyFill="1" applyBorder="1" applyAlignment="1" applyProtection="1">
      <alignment horizontal="center" vertical="center" wrapText="1"/>
      <protection locked="0"/>
    </xf>
    <xf numFmtId="0" fontId="40" fillId="3" borderId="11" xfId="5" applyNumberFormat="1" applyFont="1" applyFill="1" applyBorder="1" applyAlignment="1" applyProtection="1">
      <alignment horizontal="center" vertical="center" wrapText="1"/>
      <protection locked="0"/>
    </xf>
    <xf numFmtId="0" fontId="40" fillId="3" borderId="9" xfId="5" applyNumberFormat="1" applyFont="1" applyFill="1" applyBorder="1" applyAlignment="1" applyProtection="1">
      <alignment horizontal="center" vertical="center"/>
      <protection locked="0"/>
    </xf>
    <xf numFmtId="0" fontId="40" fillId="3" borderId="11" xfId="5" applyNumberFormat="1" applyFont="1" applyFill="1" applyBorder="1" applyAlignment="1" applyProtection="1">
      <alignment horizontal="center" vertical="center"/>
      <protection locked="0"/>
    </xf>
    <xf numFmtId="0" fontId="40" fillId="3" borderId="9" xfId="5" applyNumberFormat="1" applyFont="1" applyFill="1" applyBorder="1" applyAlignment="1" applyProtection="1">
      <alignment horizontal="center" vertical="center" wrapText="1"/>
      <protection locked="0"/>
    </xf>
    <xf numFmtId="0" fontId="40" fillId="3" borderId="10" xfId="5" applyNumberFormat="1" applyFont="1" applyFill="1" applyBorder="1" applyAlignment="1" applyProtection="1">
      <alignment horizontal="center" vertical="center"/>
      <protection locked="0"/>
    </xf>
    <xf numFmtId="0" fontId="35" fillId="3" borderId="9" xfId="5" applyNumberFormat="1" applyFont="1" applyFill="1" applyBorder="1" applyAlignment="1" applyProtection="1">
      <alignment horizontal="center" vertical="center"/>
      <protection locked="0"/>
    </xf>
    <xf numFmtId="0" fontId="35" fillId="3" borderId="10" xfId="5" applyNumberFormat="1" applyFont="1" applyFill="1" applyBorder="1" applyAlignment="1" applyProtection="1">
      <alignment horizontal="center" vertical="center"/>
      <protection locked="0"/>
    </xf>
    <xf numFmtId="0" fontId="35" fillId="3" borderId="11" xfId="5" applyNumberFormat="1" applyFont="1" applyFill="1" applyBorder="1" applyAlignment="1" applyProtection="1">
      <alignment horizontal="center" vertical="center"/>
      <protection locked="0"/>
    </xf>
    <xf numFmtId="2" fontId="40" fillId="3" borderId="9" xfId="5" applyNumberFormat="1" applyFont="1" applyFill="1" applyBorder="1" applyAlignment="1" applyProtection="1">
      <alignment horizontal="center" vertical="center"/>
      <protection locked="0"/>
    </xf>
    <xf numFmtId="2" fontId="40" fillId="3" borderId="10" xfId="5" applyNumberFormat="1" applyFont="1" applyFill="1" applyBorder="1" applyAlignment="1" applyProtection="1">
      <alignment horizontal="center" vertical="center"/>
      <protection locked="0"/>
    </xf>
    <xf numFmtId="2" fontId="40" fillId="3" borderId="11" xfId="5" applyNumberFormat="1" applyFont="1" applyFill="1" applyBorder="1" applyAlignment="1" applyProtection="1">
      <alignment horizontal="center" vertical="center"/>
      <protection locked="0"/>
    </xf>
    <xf numFmtId="180" fontId="40" fillId="3" borderId="9" xfId="5" applyNumberFormat="1" applyFont="1" applyFill="1" applyBorder="1" applyAlignment="1" applyProtection="1">
      <alignment horizontal="center" vertical="center"/>
      <protection locked="0"/>
    </xf>
    <xf numFmtId="180" fontId="40" fillId="3" borderId="10" xfId="5" applyNumberFormat="1" applyFont="1" applyFill="1" applyBorder="1" applyAlignment="1" applyProtection="1">
      <alignment horizontal="center" vertical="center"/>
      <protection locked="0"/>
    </xf>
    <xf numFmtId="180" fontId="40" fillId="3" borderId="11" xfId="5" applyNumberFormat="1" applyFont="1" applyFill="1" applyBorder="1" applyAlignment="1" applyProtection="1">
      <alignment horizontal="center" vertical="center"/>
      <protection locked="0"/>
    </xf>
    <xf numFmtId="0" fontId="3" fillId="7" borderId="57" xfId="5" applyFill="1" applyBorder="1" applyAlignment="1"/>
    <xf numFmtId="38" fontId="40" fillId="3" borderId="9" xfId="3" applyFont="1" applyFill="1" applyBorder="1" applyAlignment="1" applyProtection="1">
      <alignment horizontal="center" vertical="center"/>
      <protection locked="0"/>
    </xf>
    <xf numFmtId="38" fontId="40" fillId="3" borderId="10" xfId="3" applyFont="1" applyFill="1" applyBorder="1" applyAlignment="1" applyProtection="1">
      <alignment horizontal="center" vertical="center"/>
      <protection locked="0"/>
    </xf>
    <xf numFmtId="38" fontId="40" fillId="3" borderId="11" xfId="3" applyFont="1" applyFill="1" applyBorder="1" applyAlignment="1" applyProtection="1">
      <alignment horizontal="center" vertical="center"/>
      <protection locked="0"/>
    </xf>
    <xf numFmtId="0" fontId="44" fillId="2" borderId="0" xfId="5" applyNumberFormat="1" applyFont="1" applyFill="1" applyAlignment="1">
      <alignment horizontal="center" vertical="center" wrapText="1"/>
    </xf>
    <xf numFmtId="0" fontId="45" fillId="0" borderId="0" xfId="0" applyFont="1" applyAlignment="1">
      <alignment horizontal="center" vertical="center"/>
    </xf>
    <xf numFmtId="0" fontId="44" fillId="2" borderId="0" xfId="5" applyNumberFormat="1" applyFont="1" applyFill="1" applyAlignment="1">
      <alignment horizontal="center" vertical="center"/>
    </xf>
    <xf numFmtId="0" fontId="43" fillId="0" borderId="0" xfId="0" applyFont="1" applyAlignment="1">
      <alignment vertical="center"/>
    </xf>
    <xf numFmtId="0" fontId="2" fillId="2" borderId="0" xfId="5" applyFont="1" applyFill="1" applyBorder="1" applyAlignment="1">
      <alignment horizontal="center" vertical="center"/>
    </xf>
    <xf numFmtId="0" fontId="34" fillId="2" borderId="0" xfId="5" applyFont="1" applyFill="1" applyBorder="1" applyAlignment="1">
      <alignment horizontal="center" vertical="center"/>
    </xf>
    <xf numFmtId="0" fontId="25" fillId="2" borderId="0" xfId="5" applyFont="1" applyFill="1" applyAlignment="1">
      <alignment horizontal="center" vertical="center" wrapText="1" shrinkToFit="1"/>
    </xf>
    <xf numFmtId="0" fontId="0" fillId="0" borderId="0" xfId="0" applyAlignment="1">
      <alignmen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83820</xdr:colOff>
      <xdr:row>34</xdr:row>
      <xdr:rowOff>175260</xdr:rowOff>
    </xdr:from>
    <xdr:to>
      <xdr:col>18</xdr:col>
      <xdr:colOff>38100</xdr:colOff>
      <xdr:row>36</xdr:row>
      <xdr:rowOff>205740</xdr:rowOff>
    </xdr:to>
    <xdr:sp macro="" textlink="">
      <xdr:nvSpPr>
        <xdr:cNvPr id="9" name="テキスト ボックス 8"/>
        <xdr:cNvSpPr txBox="1"/>
      </xdr:nvSpPr>
      <xdr:spPr>
        <a:xfrm>
          <a:off x="2278380" y="7299960"/>
          <a:ext cx="1051560" cy="45720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18</xdr:col>
      <xdr:colOff>11430</xdr:colOff>
      <xdr:row>36</xdr:row>
      <xdr:rowOff>0</xdr:rowOff>
    </xdr:from>
    <xdr:to>
      <xdr:col>19</xdr:col>
      <xdr:colOff>160020</xdr:colOff>
      <xdr:row>36</xdr:row>
      <xdr:rowOff>167640</xdr:rowOff>
    </xdr:to>
    <xdr:sp macro="" textlink="">
      <xdr:nvSpPr>
        <xdr:cNvPr id="10" name="左矢印 9"/>
        <xdr:cNvSpPr/>
      </xdr:nvSpPr>
      <xdr:spPr>
        <a:xfrm>
          <a:off x="3303270" y="6103620"/>
          <a:ext cx="331470" cy="1676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xdr:colOff>
      <xdr:row>36</xdr:row>
      <xdr:rowOff>0</xdr:rowOff>
    </xdr:from>
    <xdr:to>
      <xdr:col>32</xdr:col>
      <xdr:colOff>137160</xdr:colOff>
      <xdr:row>37</xdr:row>
      <xdr:rowOff>22860</xdr:rowOff>
    </xdr:to>
    <xdr:sp macro="" textlink="">
      <xdr:nvSpPr>
        <xdr:cNvPr id="8" name="テキスト ボックス 7"/>
        <xdr:cNvSpPr txBox="1"/>
      </xdr:nvSpPr>
      <xdr:spPr>
        <a:xfrm>
          <a:off x="3482340" y="7551420"/>
          <a:ext cx="2506980" cy="2362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「別紙２車両内訳」の合計金額が反映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5</xdr:row>
      <xdr:rowOff>294640</xdr:rowOff>
    </xdr:from>
    <xdr:to>
      <xdr:col>2</xdr:col>
      <xdr:colOff>4635500</xdr:colOff>
      <xdr:row>28</xdr:row>
      <xdr:rowOff>101600</xdr:rowOff>
    </xdr:to>
    <xdr:sp macro="" textlink="">
      <xdr:nvSpPr>
        <xdr:cNvPr id="2" name="テキスト ボックス 1"/>
        <xdr:cNvSpPr txBox="1"/>
      </xdr:nvSpPr>
      <xdr:spPr>
        <a:xfrm>
          <a:off x="1800860" y="1412240"/>
          <a:ext cx="4777740" cy="5217160"/>
        </a:xfrm>
        <a:prstGeom prst="roundRect">
          <a:avLst>
            <a:gd name="adj" fmla="val 5238"/>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2</xdr:col>
      <xdr:colOff>3256280</xdr:colOff>
      <xdr:row>4</xdr:row>
      <xdr:rowOff>35560</xdr:rowOff>
    </xdr:from>
    <xdr:to>
      <xdr:col>2</xdr:col>
      <xdr:colOff>3591560</xdr:colOff>
      <xdr:row>5</xdr:row>
      <xdr:rowOff>309880</xdr:rowOff>
    </xdr:to>
    <xdr:cxnSp macro="">
      <xdr:nvCxnSpPr>
        <xdr:cNvPr id="3" name="直線矢印コネクタ 2"/>
        <xdr:cNvCxnSpPr/>
      </xdr:nvCxnSpPr>
      <xdr:spPr>
        <a:xfrm flipH="1">
          <a:off x="5003800" y="980440"/>
          <a:ext cx="335280" cy="4775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1376680</xdr:colOff>
      <xdr:row>0</xdr:row>
      <xdr:rowOff>347980</xdr:rowOff>
    </xdr:from>
    <xdr:to>
      <xdr:col>2</xdr:col>
      <xdr:colOff>3982720</xdr:colOff>
      <xdr:row>4</xdr:row>
      <xdr:rowOff>86360</xdr:rowOff>
    </xdr:to>
    <xdr:sp macro="" textlink="">
      <xdr:nvSpPr>
        <xdr:cNvPr id="4" name="テキスト ボックス 3"/>
        <xdr:cNvSpPr txBox="1"/>
      </xdr:nvSpPr>
      <xdr:spPr>
        <a:xfrm>
          <a:off x="3121660" y="347980"/>
          <a:ext cx="26060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セルを右クリックして、ドロップダウンリストから該当のものを選んでください。</a:t>
          </a:r>
        </a:p>
      </xdr:txBody>
    </xdr:sp>
    <xdr:clientData/>
  </xdr:twoCellAnchor>
  <xdr:twoCellAnchor>
    <xdr:from>
      <xdr:col>3</xdr:col>
      <xdr:colOff>93980</xdr:colOff>
      <xdr:row>5</xdr:row>
      <xdr:rowOff>299720</xdr:rowOff>
    </xdr:from>
    <xdr:to>
      <xdr:col>3</xdr:col>
      <xdr:colOff>604520</xdr:colOff>
      <xdr:row>28</xdr:row>
      <xdr:rowOff>101600</xdr:rowOff>
    </xdr:to>
    <xdr:sp macro="" textlink="">
      <xdr:nvSpPr>
        <xdr:cNvPr id="5" name="テキスト ボックス 4"/>
        <xdr:cNvSpPr txBox="1"/>
      </xdr:nvSpPr>
      <xdr:spPr>
        <a:xfrm>
          <a:off x="6098540" y="1447800"/>
          <a:ext cx="510540" cy="52679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xdr:col>
      <xdr:colOff>548640</xdr:colOff>
      <xdr:row>4</xdr:row>
      <xdr:rowOff>53340</xdr:rowOff>
    </xdr:from>
    <xdr:to>
      <xdr:col>4</xdr:col>
      <xdr:colOff>137160</xdr:colOff>
      <xdr:row>5</xdr:row>
      <xdr:rowOff>312420</xdr:rowOff>
    </xdr:to>
    <xdr:cxnSp macro="">
      <xdr:nvCxnSpPr>
        <xdr:cNvPr id="6" name="直線矢印コネクタ 5"/>
        <xdr:cNvCxnSpPr/>
      </xdr:nvCxnSpPr>
      <xdr:spPr>
        <a:xfrm flipH="1">
          <a:off x="6545580" y="990600"/>
          <a:ext cx="297180" cy="4572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4038600</xdr:colOff>
      <xdr:row>0</xdr:row>
      <xdr:rowOff>358140</xdr:rowOff>
    </xdr:from>
    <xdr:to>
      <xdr:col>4</xdr:col>
      <xdr:colOff>464820</xdr:colOff>
      <xdr:row>4</xdr:row>
      <xdr:rowOff>96520</xdr:rowOff>
    </xdr:to>
    <xdr:sp macro="" textlink="">
      <xdr:nvSpPr>
        <xdr:cNvPr id="7" name="テキスト ボックス 6"/>
        <xdr:cNvSpPr txBox="1"/>
      </xdr:nvSpPr>
      <xdr:spPr>
        <a:xfrm>
          <a:off x="5783580" y="358140"/>
          <a:ext cx="13868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游ゴシック" panose="020B0400000000000000" pitchFamily="50" charset="-128"/>
              <a:ea typeface="游ゴシック" panose="020B0400000000000000" pitchFamily="50" charset="-128"/>
            </a:rPr>
            <a:t>台数を半角数字で入力してください。</a:t>
          </a:r>
        </a:p>
      </xdr:txBody>
    </xdr:sp>
    <xdr:clientData/>
  </xdr:twoCellAnchor>
  <xdr:twoCellAnchor>
    <xdr:from>
      <xdr:col>4</xdr:col>
      <xdr:colOff>617220</xdr:colOff>
      <xdr:row>4</xdr:row>
      <xdr:rowOff>15240</xdr:rowOff>
    </xdr:from>
    <xdr:to>
      <xdr:col>5</xdr:col>
      <xdr:colOff>198120</xdr:colOff>
      <xdr:row>5</xdr:row>
      <xdr:rowOff>358140</xdr:rowOff>
    </xdr:to>
    <xdr:cxnSp macro="">
      <xdr:nvCxnSpPr>
        <xdr:cNvPr id="9" name="直線矢印コネクタ 8"/>
        <xdr:cNvCxnSpPr/>
      </xdr:nvCxnSpPr>
      <xdr:spPr>
        <a:xfrm flipH="1">
          <a:off x="7322820" y="952500"/>
          <a:ext cx="297180" cy="5410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515620</xdr:colOff>
      <xdr:row>0</xdr:row>
      <xdr:rowOff>360680</xdr:rowOff>
    </xdr:from>
    <xdr:to>
      <xdr:col>8</xdr:col>
      <xdr:colOff>127000</xdr:colOff>
      <xdr:row>4</xdr:row>
      <xdr:rowOff>99060</xdr:rowOff>
    </xdr:to>
    <xdr:sp macro="" textlink="">
      <xdr:nvSpPr>
        <xdr:cNvPr id="10" name="テキスト ボックス 9"/>
        <xdr:cNvSpPr txBox="1"/>
      </xdr:nvSpPr>
      <xdr:spPr>
        <a:xfrm>
          <a:off x="7221220" y="360680"/>
          <a:ext cx="1996440" cy="67564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游ゴシック" panose="020B0400000000000000" pitchFamily="50" charset="-128"/>
              <a:ea typeface="游ゴシック" panose="020B0400000000000000" pitchFamily="50" charset="-128"/>
            </a:rPr>
            <a:t>1</a:t>
          </a:r>
          <a:r>
            <a:rPr kumimoji="1" lang="ja-JP" altLang="en-US" sz="1000">
              <a:latin typeface="游ゴシック" panose="020B0400000000000000" pitchFamily="50" charset="-128"/>
              <a:ea typeface="游ゴシック" panose="020B0400000000000000" pitchFamily="50" charset="-128"/>
            </a:rPr>
            <a:t>台あたりの蓄電容量</a:t>
          </a:r>
          <a:r>
            <a:rPr kumimoji="1" lang="en-US" altLang="ja-JP" sz="1000">
              <a:latin typeface="游ゴシック" panose="020B0400000000000000" pitchFamily="50" charset="-128"/>
              <a:ea typeface="游ゴシック" panose="020B0400000000000000" pitchFamily="50" charset="-128"/>
            </a:rPr>
            <a:t>(kWh)</a:t>
          </a:r>
          <a:r>
            <a:rPr kumimoji="1" lang="ja-JP" altLang="en-US" sz="1000">
              <a:latin typeface="游ゴシック" panose="020B0400000000000000" pitchFamily="50" charset="-128"/>
              <a:ea typeface="游ゴシック" panose="020B0400000000000000" pitchFamily="50" charset="-128"/>
            </a:rPr>
            <a:t>を半角数字で入力してください。</a:t>
          </a:r>
        </a:p>
      </xdr:txBody>
    </xdr:sp>
    <xdr:clientData/>
  </xdr:twoCellAnchor>
  <xdr:twoCellAnchor>
    <xdr:from>
      <xdr:col>0</xdr:col>
      <xdr:colOff>223520</xdr:colOff>
      <xdr:row>7</xdr:row>
      <xdr:rowOff>195580</xdr:rowOff>
    </xdr:from>
    <xdr:to>
      <xdr:col>0</xdr:col>
      <xdr:colOff>1005840</xdr:colOff>
      <xdr:row>18</xdr:row>
      <xdr:rowOff>111760</xdr:rowOff>
    </xdr:to>
    <xdr:sp macro="" textlink="">
      <xdr:nvSpPr>
        <xdr:cNvPr id="11" name="テキスト ボックス 10"/>
        <xdr:cNvSpPr txBox="1"/>
      </xdr:nvSpPr>
      <xdr:spPr>
        <a:xfrm>
          <a:off x="223520" y="1943100"/>
          <a:ext cx="782320" cy="23444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該当の車種について、入力してください。</a:t>
          </a:r>
        </a:p>
      </xdr:txBody>
    </xdr:sp>
    <xdr:clientData/>
  </xdr:twoCellAnchor>
  <xdr:twoCellAnchor>
    <xdr:from>
      <xdr:col>0</xdr:col>
      <xdr:colOff>1005840</xdr:colOff>
      <xdr:row>4</xdr:row>
      <xdr:rowOff>152400</xdr:rowOff>
    </xdr:from>
    <xdr:to>
      <xdr:col>2</xdr:col>
      <xdr:colOff>71120</xdr:colOff>
      <xdr:row>13</xdr:row>
      <xdr:rowOff>148590</xdr:rowOff>
    </xdr:to>
    <xdr:cxnSp macro="">
      <xdr:nvCxnSpPr>
        <xdr:cNvPr id="12" name="直線矢印コネクタ 11"/>
        <xdr:cNvCxnSpPr>
          <a:stCxn id="11" idx="3"/>
        </xdr:cNvCxnSpPr>
      </xdr:nvCxnSpPr>
      <xdr:spPr>
        <a:xfrm flipV="1">
          <a:off x="1005840" y="1097280"/>
          <a:ext cx="812800" cy="201803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1005840</xdr:colOff>
      <xdr:row>12</xdr:row>
      <xdr:rowOff>121920</xdr:rowOff>
    </xdr:from>
    <xdr:to>
      <xdr:col>2</xdr:col>
      <xdr:colOff>20320</xdr:colOff>
      <xdr:row>13</xdr:row>
      <xdr:rowOff>148590</xdr:rowOff>
    </xdr:to>
    <xdr:cxnSp macro="">
      <xdr:nvCxnSpPr>
        <xdr:cNvPr id="13" name="直線矢印コネクタ 12"/>
        <xdr:cNvCxnSpPr>
          <a:stCxn id="11" idx="3"/>
        </xdr:cNvCxnSpPr>
      </xdr:nvCxnSpPr>
      <xdr:spPr>
        <a:xfrm flipV="1">
          <a:off x="1005840" y="2885440"/>
          <a:ext cx="762000" cy="22987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1005840</xdr:colOff>
      <xdr:row>13</xdr:row>
      <xdr:rowOff>148590</xdr:rowOff>
    </xdr:from>
    <xdr:to>
      <xdr:col>2</xdr:col>
      <xdr:colOff>40640</xdr:colOff>
      <xdr:row>21</xdr:row>
      <xdr:rowOff>71120</xdr:rowOff>
    </xdr:to>
    <xdr:cxnSp macro="">
      <xdr:nvCxnSpPr>
        <xdr:cNvPr id="14" name="直線矢印コネクタ 13"/>
        <xdr:cNvCxnSpPr>
          <a:stCxn id="11" idx="3"/>
        </xdr:cNvCxnSpPr>
      </xdr:nvCxnSpPr>
      <xdr:spPr>
        <a:xfrm>
          <a:off x="1005840" y="3115310"/>
          <a:ext cx="782320" cy="17716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33</xdr:row>
      <xdr:rowOff>114300</xdr:rowOff>
    </xdr:from>
    <xdr:to>
      <xdr:col>6</xdr:col>
      <xdr:colOff>680720</xdr:colOff>
      <xdr:row>37</xdr:row>
      <xdr:rowOff>60960</xdr:rowOff>
    </xdr:to>
    <xdr:sp macro="" textlink="">
      <xdr:nvSpPr>
        <xdr:cNvPr id="15" name="テキスト ボックス 14"/>
        <xdr:cNvSpPr txBox="1"/>
      </xdr:nvSpPr>
      <xdr:spPr>
        <a:xfrm>
          <a:off x="6705600" y="7604760"/>
          <a:ext cx="2113280" cy="61722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様式１別紙２の対象事業 </a:t>
          </a:r>
          <a:r>
            <a:rPr kumimoji="1" lang="en-US" altLang="ja-JP" sz="1000">
              <a:latin typeface="游ゴシック" panose="020B0400000000000000" pitchFamily="50" charset="-128"/>
              <a:ea typeface="游ゴシック" panose="020B0400000000000000" pitchFamily="50" charset="-128"/>
            </a:rPr>
            <a:t>(b)</a:t>
          </a:r>
          <a:r>
            <a:rPr kumimoji="1" lang="ja-JP" altLang="en-US" sz="1000">
              <a:latin typeface="游ゴシック" panose="020B0400000000000000" pitchFamily="50" charset="-128"/>
              <a:ea typeface="游ゴシック" panose="020B0400000000000000" pitchFamily="50" charset="-128"/>
            </a:rPr>
            <a:t>に、自動で反映されます。</a:t>
          </a:r>
        </a:p>
      </xdr:txBody>
    </xdr:sp>
    <xdr:clientData/>
  </xdr:twoCellAnchor>
  <xdr:twoCellAnchor>
    <xdr:from>
      <xdr:col>5</xdr:col>
      <xdr:colOff>340360</xdr:colOff>
      <xdr:row>31</xdr:row>
      <xdr:rowOff>243840</xdr:rowOff>
    </xdr:from>
    <xdr:to>
      <xdr:col>5</xdr:col>
      <xdr:colOff>345440</xdr:colOff>
      <xdr:row>33</xdr:row>
      <xdr:rowOff>114300</xdr:rowOff>
    </xdr:to>
    <xdr:cxnSp macro="">
      <xdr:nvCxnSpPr>
        <xdr:cNvPr id="16" name="直線矢印コネクタ 15"/>
        <xdr:cNvCxnSpPr>
          <a:stCxn id="15" idx="0"/>
        </xdr:cNvCxnSpPr>
      </xdr:nvCxnSpPr>
      <xdr:spPr>
        <a:xfrm flipV="1">
          <a:off x="7762240" y="7292340"/>
          <a:ext cx="5080" cy="31242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xdr:colOff>
      <xdr:row>5</xdr:row>
      <xdr:rowOff>340360</xdr:rowOff>
    </xdr:from>
    <xdr:to>
      <xdr:col>6</xdr:col>
      <xdr:colOff>701040</xdr:colOff>
      <xdr:row>28</xdr:row>
      <xdr:rowOff>91440</xdr:rowOff>
    </xdr:to>
    <xdr:sp macro="" textlink="">
      <xdr:nvSpPr>
        <xdr:cNvPr id="17" name="テキスト ボックス 16"/>
        <xdr:cNvSpPr txBox="1"/>
      </xdr:nvSpPr>
      <xdr:spPr>
        <a:xfrm>
          <a:off x="7498080" y="1488440"/>
          <a:ext cx="1361440" cy="52171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xdr:col>
      <xdr:colOff>668020</xdr:colOff>
      <xdr:row>8</xdr:row>
      <xdr:rowOff>101600</xdr:rowOff>
    </xdr:from>
    <xdr:to>
      <xdr:col>8</xdr:col>
      <xdr:colOff>172720</xdr:colOff>
      <xdr:row>8</xdr:row>
      <xdr:rowOff>114300</xdr:rowOff>
    </xdr:to>
    <xdr:cxnSp macro="">
      <xdr:nvCxnSpPr>
        <xdr:cNvPr id="18" name="直線矢印コネクタ 17"/>
        <xdr:cNvCxnSpPr/>
      </xdr:nvCxnSpPr>
      <xdr:spPr>
        <a:xfrm flipH="1">
          <a:off x="8806180" y="2029460"/>
          <a:ext cx="457200" cy="127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210820</xdr:colOff>
      <xdr:row>6</xdr:row>
      <xdr:rowOff>167640</xdr:rowOff>
    </xdr:from>
    <xdr:to>
      <xdr:col>9</xdr:col>
      <xdr:colOff>518160</xdr:colOff>
      <xdr:row>10</xdr:row>
      <xdr:rowOff>60960</xdr:rowOff>
    </xdr:to>
    <xdr:sp macro="" textlink="">
      <xdr:nvSpPr>
        <xdr:cNvPr id="19" name="テキスト ボックス 18"/>
        <xdr:cNvSpPr txBox="1"/>
      </xdr:nvSpPr>
      <xdr:spPr>
        <a:xfrm>
          <a:off x="9065260" y="1699260"/>
          <a:ext cx="779780" cy="68580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自動計算されます。</a:t>
          </a:r>
        </a:p>
      </xdr:txBody>
    </xdr:sp>
    <xdr:clientData/>
  </xdr:twoCellAnchor>
  <xdr:twoCellAnchor>
    <xdr:from>
      <xdr:col>2</xdr:col>
      <xdr:colOff>4145280</xdr:colOff>
      <xdr:row>30</xdr:row>
      <xdr:rowOff>81280</xdr:rowOff>
    </xdr:from>
    <xdr:to>
      <xdr:col>6</xdr:col>
      <xdr:colOff>121920</xdr:colOff>
      <xdr:row>32</xdr:row>
      <xdr:rowOff>91440</xdr:rowOff>
    </xdr:to>
    <xdr:sp macro="" textlink="">
      <xdr:nvSpPr>
        <xdr:cNvPr id="20" name="テキスト ボックス 19"/>
        <xdr:cNvSpPr txBox="1"/>
      </xdr:nvSpPr>
      <xdr:spPr>
        <a:xfrm>
          <a:off x="5890260" y="6954520"/>
          <a:ext cx="2369820" cy="45974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6</xdr:col>
      <xdr:colOff>121920</xdr:colOff>
      <xdr:row>31</xdr:row>
      <xdr:rowOff>121920</xdr:rowOff>
    </xdr:from>
    <xdr:to>
      <xdr:col>8</xdr:col>
      <xdr:colOff>172720</xdr:colOff>
      <xdr:row>31</xdr:row>
      <xdr:rowOff>137160</xdr:rowOff>
    </xdr:to>
    <xdr:cxnSp macro="">
      <xdr:nvCxnSpPr>
        <xdr:cNvPr id="21" name="直線矢印コネクタ 20"/>
        <xdr:cNvCxnSpPr>
          <a:endCxn id="20" idx="3"/>
        </xdr:cNvCxnSpPr>
      </xdr:nvCxnSpPr>
      <xdr:spPr>
        <a:xfrm flipH="1">
          <a:off x="8260080" y="7170420"/>
          <a:ext cx="1003300" cy="1524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160020</xdr:colOff>
      <xdr:row>29</xdr:row>
      <xdr:rowOff>116840</xdr:rowOff>
    </xdr:from>
    <xdr:to>
      <xdr:col>9</xdr:col>
      <xdr:colOff>467360</xdr:colOff>
      <xdr:row>33</xdr:row>
      <xdr:rowOff>30480</xdr:rowOff>
    </xdr:to>
    <xdr:sp macro="" textlink="">
      <xdr:nvSpPr>
        <xdr:cNvPr id="22" name="テキスト ボックス 21"/>
        <xdr:cNvSpPr txBox="1"/>
      </xdr:nvSpPr>
      <xdr:spPr>
        <a:xfrm>
          <a:off x="9014460" y="6822440"/>
          <a:ext cx="779780" cy="698500"/>
        </a:xfrm>
        <a:prstGeom prst="roundRect">
          <a:avLst/>
        </a:prstGeom>
        <a:solidFill>
          <a:schemeClr val="bg1">
            <a:lumMod val="85000"/>
          </a:schemeClr>
        </a:solidFill>
        <a:ln w="9525" cmpd="sng">
          <a:solidFill>
            <a:schemeClr val="tx2">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panose="020B0400000000000000" pitchFamily="50" charset="-128"/>
              <a:ea typeface="游ゴシック" panose="020B0400000000000000" pitchFamily="50" charset="-128"/>
            </a:rPr>
            <a:t>自動計算されます。</a:t>
          </a:r>
        </a:p>
      </xdr:txBody>
    </xdr:sp>
    <xdr:clientData/>
  </xdr:twoCellAnchor>
  <xdr:twoCellAnchor>
    <xdr:from>
      <xdr:col>4</xdr:col>
      <xdr:colOff>93980</xdr:colOff>
      <xdr:row>5</xdr:row>
      <xdr:rowOff>299720</xdr:rowOff>
    </xdr:from>
    <xdr:to>
      <xdr:col>4</xdr:col>
      <xdr:colOff>604520</xdr:colOff>
      <xdr:row>28</xdr:row>
      <xdr:rowOff>101600</xdr:rowOff>
    </xdr:to>
    <xdr:sp macro="" textlink="">
      <xdr:nvSpPr>
        <xdr:cNvPr id="23" name="テキスト ボックス 22"/>
        <xdr:cNvSpPr txBox="1"/>
      </xdr:nvSpPr>
      <xdr:spPr>
        <a:xfrm>
          <a:off x="6809740" y="1447800"/>
          <a:ext cx="510540" cy="5267960"/>
        </a:xfrm>
        <a:prstGeom prst="roundRect">
          <a:avLst/>
        </a:prstGeom>
        <a:noFill/>
        <a:ln w="317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xdr:colOff>
      <xdr:row>9</xdr:row>
      <xdr:rowOff>0</xdr:rowOff>
    </xdr:from>
    <xdr:to>
      <xdr:col>15</xdr:col>
      <xdr:colOff>140970</xdr:colOff>
      <xdr:row>9</xdr:row>
      <xdr:rowOff>0</xdr:rowOff>
    </xdr:to>
    <xdr:sp macro="" textlink="">
      <xdr:nvSpPr>
        <xdr:cNvPr id="2" name="Text Box 1"/>
        <xdr:cNvSpPr txBox="1">
          <a:spLocks noChangeArrowheads="1"/>
        </xdr:cNvSpPr>
      </xdr:nvSpPr>
      <xdr:spPr bwMode="auto">
        <a:xfrm>
          <a:off x="13037820" y="154305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22</xdr:col>
      <xdr:colOff>34290</xdr:colOff>
      <xdr:row>9</xdr:row>
      <xdr:rowOff>0</xdr:rowOff>
    </xdr:from>
    <xdr:to>
      <xdr:col>23</xdr:col>
      <xdr:colOff>552</xdr:colOff>
      <xdr:row>9</xdr:row>
      <xdr:rowOff>0</xdr:rowOff>
    </xdr:to>
    <xdr:sp macro="" textlink="">
      <xdr:nvSpPr>
        <xdr:cNvPr id="3" name="Text Box 2"/>
        <xdr:cNvSpPr txBox="1">
          <a:spLocks noChangeArrowheads="1"/>
        </xdr:cNvSpPr>
      </xdr:nvSpPr>
      <xdr:spPr bwMode="auto">
        <a:xfrm>
          <a:off x="17865090" y="1543050"/>
          <a:ext cx="6520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26</xdr:col>
      <xdr:colOff>0</xdr:colOff>
      <xdr:row>9</xdr:row>
      <xdr:rowOff>0</xdr:rowOff>
    </xdr:from>
    <xdr:to>
      <xdr:col>26</xdr:col>
      <xdr:colOff>0</xdr:colOff>
      <xdr:row>9</xdr:row>
      <xdr:rowOff>0</xdr:rowOff>
    </xdr:to>
    <xdr:sp macro="" textlink="">
      <xdr:nvSpPr>
        <xdr:cNvPr id="4" name="Text Box 3"/>
        <xdr:cNvSpPr txBox="1">
          <a:spLocks noChangeArrowheads="1"/>
        </xdr:cNvSpPr>
      </xdr:nvSpPr>
      <xdr:spPr bwMode="auto">
        <a:xfrm>
          <a:off x="205740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0</xdr:colOff>
      <xdr:row>9</xdr:row>
      <xdr:rowOff>0</xdr:rowOff>
    </xdr:from>
    <xdr:to>
      <xdr:col>40</xdr:col>
      <xdr:colOff>552</xdr:colOff>
      <xdr:row>9</xdr:row>
      <xdr:rowOff>0</xdr:rowOff>
    </xdr:to>
    <xdr:sp macro="" textlink="">
      <xdr:nvSpPr>
        <xdr:cNvPr id="5" name="Text Box 6"/>
        <xdr:cNvSpPr txBox="1">
          <a:spLocks noChangeArrowheads="1"/>
        </xdr:cNvSpPr>
      </xdr:nvSpPr>
      <xdr:spPr bwMode="auto">
        <a:xfrm>
          <a:off x="29489400" y="1543050"/>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581025</xdr:colOff>
      <xdr:row>7</xdr:row>
      <xdr:rowOff>161925</xdr:rowOff>
    </xdr:from>
    <xdr:to>
      <xdr:col>43</xdr:col>
      <xdr:colOff>19050</xdr:colOff>
      <xdr:row>8</xdr:row>
      <xdr:rowOff>38100</xdr:rowOff>
    </xdr:to>
    <xdr:sp macro="" textlink="">
      <xdr:nvSpPr>
        <xdr:cNvPr id="6" name="Text Box 7"/>
        <xdr:cNvSpPr txBox="1">
          <a:spLocks noChangeArrowheads="1"/>
        </xdr:cNvSpPr>
      </xdr:nvSpPr>
      <xdr:spPr bwMode="auto">
        <a:xfrm>
          <a:off x="30756225" y="1362075"/>
          <a:ext cx="8096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19050</xdr:colOff>
      <xdr:row>6</xdr:row>
      <xdr:rowOff>228600</xdr:rowOff>
    </xdr:from>
    <xdr:ext cx="628650" cy="250031"/>
    <xdr:sp macro="" textlink="">
      <xdr:nvSpPr>
        <xdr:cNvPr id="7" name="Text Box 8"/>
        <xdr:cNvSpPr txBox="1">
          <a:spLocks noChangeArrowheads="1"/>
        </xdr:cNvSpPr>
      </xdr:nvSpPr>
      <xdr:spPr bwMode="auto">
        <a:xfrm>
          <a:off x="21278850" y="1200150"/>
          <a:ext cx="628650" cy="250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22" sqref="C22"/>
    </sheetView>
  </sheetViews>
  <sheetFormatPr defaultRowHeight="13.2" x14ac:dyDescent="0.2"/>
  <sheetData>
    <row r="2" spans="2:2" s="137" customFormat="1" ht="33" x14ac:dyDescent="0.2">
      <c r="B2" s="137" t="s">
        <v>377</v>
      </c>
    </row>
  </sheetData>
  <sheetProtection algorithmName="SHA-512" hashValue="mVNoQH1/AQSpz83Ay4EO1dfH+83DtrcBczhdIigDTjxZALVxoRSeCHXZNdlMmq5RWKviFF8+UnXHTrT9xCo8vA==" saltValue="IV8PBcOyBU/HL8ruDSr1HQ==" spinCount="100000" sheet="1" objects="1" scenarios="1"/>
  <phoneticPr fontId="2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activeCell="D4" sqref="D4"/>
    </sheetView>
  </sheetViews>
  <sheetFormatPr defaultColWidth="9" defaultRowHeight="10.8" x14ac:dyDescent="0.2"/>
  <cols>
    <col min="1" max="1" width="4.6640625" style="29" customWidth="1"/>
    <col min="2" max="2" width="73.109375" style="29" customWidth="1"/>
    <col min="3" max="3" width="11.44140625" style="29" customWidth="1"/>
    <col min="4" max="4" width="11.109375" style="29" customWidth="1"/>
    <col min="5" max="16384" width="9" style="29"/>
  </cols>
  <sheetData>
    <row r="1" spans="1:4" ht="25.5" customHeight="1" x14ac:dyDescent="0.2">
      <c r="B1" s="198" t="s">
        <v>355</v>
      </c>
    </row>
    <row r="2" spans="1:4" ht="20.100000000000001" customHeight="1" x14ac:dyDescent="0.2">
      <c r="C2" s="30" t="s">
        <v>110</v>
      </c>
    </row>
    <row r="3" spans="1:4" ht="20.100000000000001" customHeight="1" thickBot="1" x14ac:dyDescent="0.25">
      <c r="A3" s="38"/>
      <c r="B3" s="38" t="s">
        <v>342</v>
      </c>
      <c r="C3" s="38"/>
      <c r="D3" s="38" t="s">
        <v>348</v>
      </c>
    </row>
    <row r="4" spans="1:4" ht="30" customHeight="1" thickTop="1" x14ac:dyDescent="0.2">
      <c r="A4" s="36">
        <v>1</v>
      </c>
      <c r="B4" s="29" t="s">
        <v>346</v>
      </c>
      <c r="C4" s="36" t="s">
        <v>127</v>
      </c>
      <c r="D4" s="135"/>
    </row>
    <row r="5" spans="1:4" ht="30" customHeight="1" x14ac:dyDescent="0.2">
      <c r="A5" s="31">
        <v>2</v>
      </c>
      <c r="B5" s="32" t="s">
        <v>347</v>
      </c>
      <c r="C5" s="31" t="s">
        <v>127</v>
      </c>
      <c r="D5" s="134"/>
    </row>
    <row r="6" spans="1:4" ht="30" customHeight="1" x14ac:dyDescent="0.2">
      <c r="A6" s="31">
        <v>3</v>
      </c>
      <c r="B6" s="32" t="s">
        <v>368</v>
      </c>
      <c r="C6" s="31" t="s">
        <v>128</v>
      </c>
      <c r="D6" s="134"/>
    </row>
    <row r="7" spans="1:4" ht="30" customHeight="1" x14ac:dyDescent="0.2">
      <c r="A7" s="36">
        <v>4</v>
      </c>
      <c r="B7" s="32" t="s">
        <v>354</v>
      </c>
      <c r="C7" s="31" t="s">
        <v>127</v>
      </c>
      <c r="D7" s="134"/>
    </row>
    <row r="8" spans="1:4" ht="30" customHeight="1" x14ac:dyDescent="0.2">
      <c r="A8" s="31">
        <v>5</v>
      </c>
      <c r="B8" s="37" t="s">
        <v>341</v>
      </c>
      <c r="C8" s="31" t="s">
        <v>129</v>
      </c>
      <c r="D8" s="134"/>
    </row>
    <row r="9" spans="1:4" ht="30" customHeight="1" x14ac:dyDescent="0.2">
      <c r="A9" s="31">
        <v>6</v>
      </c>
      <c r="B9" s="32" t="s">
        <v>111</v>
      </c>
      <c r="C9" s="31" t="s">
        <v>128</v>
      </c>
      <c r="D9" s="134"/>
    </row>
    <row r="10" spans="1:4" ht="30" customHeight="1" x14ac:dyDescent="0.2">
      <c r="A10" s="36">
        <v>7</v>
      </c>
      <c r="B10" s="32" t="s">
        <v>371</v>
      </c>
      <c r="C10" s="31" t="s">
        <v>128</v>
      </c>
      <c r="D10" s="134"/>
    </row>
    <row r="11" spans="1:4" ht="30" customHeight="1" x14ac:dyDescent="0.2">
      <c r="A11" s="31">
        <v>8</v>
      </c>
      <c r="B11" s="32" t="s">
        <v>112</v>
      </c>
      <c r="C11" s="31" t="s">
        <v>130</v>
      </c>
      <c r="D11" s="134"/>
    </row>
    <row r="12" spans="1:4" ht="30" customHeight="1" x14ac:dyDescent="0.2">
      <c r="A12" s="31">
        <v>9</v>
      </c>
      <c r="B12" s="32" t="s">
        <v>113</v>
      </c>
      <c r="C12" s="31" t="s">
        <v>128</v>
      </c>
      <c r="D12" s="134"/>
    </row>
    <row r="13" spans="1:4" ht="30" customHeight="1" x14ac:dyDescent="0.2">
      <c r="A13" s="36">
        <v>10</v>
      </c>
      <c r="B13" s="32" t="s">
        <v>114</v>
      </c>
      <c r="C13" s="31" t="s">
        <v>127</v>
      </c>
      <c r="D13" s="134"/>
    </row>
    <row r="14" spans="1:4" ht="30" customHeight="1" x14ac:dyDescent="0.2">
      <c r="A14" s="31">
        <v>11</v>
      </c>
      <c r="B14" s="32" t="s">
        <v>372</v>
      </c>
      <c r="C14" s="31" t="s">
        <v>127</v>
      </c>
      <c r="D14" s="134"/>
    </row>
    <row r="15" spans="1:4" ht="30" customHeight="1" x14ac:dyDescent="0.2">
      <c r="A15" s="31">
        <v>12</v>
      </c>
      <c r="B15" s="32" t="s">
        <v>381</v>
      </c>
      <c r="C15" s="31" t="s">
        <v>127</v>
      </c>
      <c r="D15" s="134"/>
    </row>
    <row r="16" spans="1:4" ht="30" customHeight="1" x14ac:dyDescent="0.2">
      <c r="A16" s="36">
        <v>13</v>
      </c>
      <c r="B16" s="32" t="s">
        <v>115</v>
      </c>
      <c r="C16" s="31" t="s">
        <v>127</v>
      </c>
      <c r="D16" s="134"/>
    </row>
    <row r="17" spans="1:4" ht="30" customHeight="1" x14ac:dyDescent="0.2">
      <c r="A17" s="31">
        <v>14</v>
      </c>
      <c r="B17" s="32" t="s">
        <v>116</v>
      </c>
      <c r="C17" s="31" t="s">
        <v>127</v>
      </c>
      <c r="D17" s="134"/>
    </row>
    <row r="18" spans="1:4" ht="30" customHeight="1" x14ac:dyDescent="0.2">
      <c r="A18" s="31">
        <v>15</v>
      </c>
      <c r="B18" s="32" t="s">
        <v>117</v>
      </c>
      <c r="C18" s="31" t="s">
        <v>127</v>
      </c>
      <c r="D18" s="134"/>
    </row>
    <row r="19" spans="1:4" ht="30" customHeight="1" x14ac:dyDescent="0.2">
      <c r="A19" s="36">
        <v>16</v>
      </c>
      <c r="B19" s="32" t="s">
        <v>343</v>
      </c>
      <c r="C19" s="31"/>
      <c r="D19" s="134"/>
    </row>
    <row r="20" spans="1:4" ht="30" customHeight="1" x14ac:dyDescent="0.2">
      <c r="A20" s="31">
        <v>17</v>
      </c>
      <c r="B20" s="32" t="s">
        <v>344</v>
      </c>
      <c r="C20" s="31"/>
      <c r="D20" s="134"/>
    </row>
    <row r="21" spans="1:4" ht="30" customHeight="1" x14ac:dyDescent="0.2">
      <c r="A21" s="31">
        <v>18</v>
      </c>
      <c r="B21" s="32" t="s">
        <v>345</v>
      </c>
      <c r="C21" s="31"/>
      <c r="D21" s="134"/>
    </row>
    <row r="22" spans="1:4" ht="30" customHeight="1" x14ac:dyDescent="0.2">
      <c r="A22" s="31">
        <v>19</v>
      </c>
      <c r="B22" s="32" t="s">
        <v>370</v>
      </c>
      <c r="C22" s="31"/>
      <c r="D22" s="134"/>
    </row>
    <row r="23" spans="1:4" ht="30" customHeight="1" x14ac:dyDescent="0.2">
      <c r="A23" s="31">
        <v>20</v>
      </c>
      <c r="B23" s="32" t="s">
        <v>382</v>
      </c>
      <c r="C23" s="31" t="s">
        <v>127</v>
      </c>
      <c r="D23" s="134"/>
    </row>
    <row r="24" spans="1:4" ht="30" customHeight="1" x14ac:dyDescent="0.2">
      <c r="A24" s="31">
        <v>21</v>
      </c>
      <c r="B24" s="32" t="s">
        <v>349</v>
      </c>
      <c r="C24" s="31" t="s">
        <v>127</v>
      </c>
      <c r="D24" s="134"/>
    </row>
    <row r="25" spans="1:4" ht="26.25" customHeight="1" x14ac:dyDescent="0.2">
      <c r="B25" s="29" t="s">
        <v>369</v>
      </c>
    </row>
  </sheetData>
  <phoneticPr fontId="6"/>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selection activeCell="I3" sqref="I3:J3"/>
    </sheetView>
  </sheetViews>
  <sheetFormatPr defaultColWidth="9" defaultRowHeight="13.2" x14ac:dyDescent="0.2"/>
  <cols>
    <col min="1" max="4" width="9" style="19"/>
    <col min="5" max="6" width="8.6640625" style="19" customWidth="1"/>
    <col min="7" max="7" width="9.77734375" style="19" customWidth="1"/>
    <col min="8" max="16384" width="9" style="19"/>
  </cols>
  <sheetData>
    <row r="1" spans="1:10" ht="20.100000000000001" customHeight="1" x14ac:dyDescent="0.2">
      <c r="A1" s="19" t="s">
        <v>336</v>
      </c>
    </row>
    <row r="2" spans="1:10" ht="20.100000000000001" customHeight="1" x14ac:dyDescent="0.2"/>
    <row r="3" spans="1:10" ht="20.100000000000001" customHeight="1" x14ac:dyDescent="0.2">
      <c r="I3" s="271" t="s">
        <v>97</v>
      </c>
      <c r="J3" s="271"/>
    </row>
    <row r="4" spans="1:10" ht="20.100000000000001" customHeight="1" x14ac:dyDescent="0.2">
      <c r="A4" s="19" t="s">
        <v>98</v>
      </c>
    </row>
    <row r="5" spans="1:10" ht="20.100000000000001" customHeight="1" x14ac:dyDescent="0.2">
      <c r="A5" s="19" t="s">
        <v>99</v>
      </c>
      <c r="D5" s="19" t="s">
        <v>100</v>
      </c>
    </row>
    <row r="6" spans="1:10" ht="20.100000000000001" customHeight="1" x14ac:dyDescent="0.2"/>
    <row r="7" spans="1:10" ht="20.100000000000001" customHeight="1" x14ac:dyDescent="0.2"/>
    <row r="8" spans="1:10" ht="20.100000000000001" customHeight="1" x14ac:dyDescent="0.2">
      <c r="A8" s="28"/>
      <c r="B8" s="28"/>
      <c r="C8" s="28"/>
      <c r="D8" s="28" t="s">
        <v>101</v>
      </c>
      <c r="E8" s="272" t="s">
        <v>102</v>
      </c>
      <c r="F8" s="272"/>
      <c r="G8" s="273"/>
      <c r="H8" s="273"/>
      <c r="I8" s="273"/>
      <c r="J8" s="273"/>
    </row>
    <row r="9" spans="1:10" ht="20.100000000000001" customHeight="1" x14ac:dyDescent="0.2">
      <c r="A9" s="28"/>
      <c r="B9" s="28"/>
      <c r="C9" s="28"/>
      <c r="D9" s="28"/>
      <c r="E9" s="272" t="s">
        <v>118</v>
      </c>
      <c r="F9" s="272"/>
      <c r="G9" s="273"/>
      <c r="H9" s="273"/>
      <c r="I9" s="273"/>
      <c r="J9" s="273"/>
    </row>
    <row r="10" spans="1:10" ht="20.100000000000001" customHeight="1" x14ac:dyDescent="0.2">
      <c r="A10" s="28"/>
      <c r="B10" s="28"/>
      <c r="C10" s="28"/>
      <c r="D10" s="28"/>
      <c r="E10" s="272" t="s">
        <v>103</v>
      </c>
      <c r="F10" s="272"/>
      <c r="G10" s="273"/>
      <c r="H10" s="273"/>
      <c r="I10" s="273"/>
      <c r="J10" s="273"/>
    </row>
    <row r="11" spans="1:10" ht="20.100000000000001" customHeight="1" x14ac:dyDescent="0.2">
      <c r="A11" s="28"/>
      <c r="B11" s="28"/>
      <c r="C11" s="28"/>
      <c r="D11" s="28"/>
      <c r="E11" s="272" t="s">
        <v>104</v>
      </c>
      <c r="F11" s="272"/>
      <c r="G11" s="273" t="s">
        <v>105</v>
      </c>
      <c r="H11" s="273"/>
      <c r="I11" s="273"/>
      <c r="J11" s="273"/>
    </row>
    <row r="12" spans="1:10" ht="20.100000000000001" customHeight="1" x14ac:dyDescent="0.2"/>
    <row r="13" spans="1:10" ht="20.100000000000001" customHeight="1" x14ac:dyDescent="0.2">
      <c r="A13" s="274" t="s">
        <v>119</v>
      </c>
      <c r="B13" s="274"/>
      <c r="C13" s="274"/>
      <c r="D13" s="274"/>
      <c r="E13" s="274"/>
      <c r="F13" s="274"/>
      <c r="G13" s="274"/>
      <c r="H13" s="274"/>
      <c r="I13" s="274"/>
      <c r="J13" s="274"/>
    </row>
    <row r="14" spans="1:10" ht="20.100000000000001" customHeight="1" x14ac:dyDescent="0.2">
      <c r="A14" s="275" t="s">
        <v>378</v>
      </c>
      <c r="B14" s="275"/>
      <c r="C14" s="275"/>
      <c r="D14" s="275"/>
      <c r="E14" s="275"/>
      <c r="F14" s="275"/>
      <c r="G14" s="275"/>
      <c r="H14" s="275"/>
      <c r="I14" s="275"/>
      <c r="J14" s="275"/>
    </row>
    <row r="15" spans="1:10" ht="36.75" customHeight="1" x14ac:dyDescent="0.2">
      <c r="A15" s="276"/>
      <c r="B15" s="276"/>
      <c r="C15" s="276"/>
      <c r="D15" s="276"/>
      <c r="E15" s="276"/>
      <c r="F15" s="276"/>
      <c r="G15" s="276"/>
      <c r="H15" s="276"/>
      <c r="I15" s="276"/>
      <c r="J15" s="276"/>
    </row>
    <row r="16" spans="1:10" ht="33" customHeight="1" x14ac:dyDescent="0.2">
      <c r="A16" s="270" t="s">
        <v>290</v>
      </c>
      <c r="B16" s="270"/>
      <c r="C16" s="270"/>
      <c r="D16" s="270"/>
      <c r="E16" s="270"/>
      <c r="F16" s="270"/>
      <c r="G16" s="270"/>
      <c r="H16" s="270"/>
      <c r="I16" s="270"/>
      <c r="J16" s="270"/>
    </row>
    <row r="17" spans="1:17" ht="20.100000000000001" customHeight="1" x14ac:dyDescent="0.2"/>
    <row r="18" spans="1:17" ht="20.100000000000001" customHeight="1" x14ac:dyDescent="0.2"/>
    <row r="19" spans="1:17" ht="20.100000000000001" customHeight="1" x14ac:dyDescent="0.2">
      <c r="A19" s="19" t="s">
        <v>106</v>
      </c>
    </row>
    <row r="20" spans="1:17" ht="20.100000000000001" customHeight="1" x14ac:dyDescent="0.2">
      <c r="A20" s="19" t="s">
        <v>350</v>
      </c>
    </row>
    <row r="21" spans="1:17" ht="20.100000000000001" customHeight="1" x14ac:dyDescent="0.2">
      <c r="A21" s="19" t="s">
        <v>351</v>
      </c>
    </row>
    <row r="22" spans="1:17" ht="20.100000000000001" customHeight="1" x14ac:dyDescent="0.2">
      <c r="A22" s="19" t="s">
        <v>352</v>
      </c>
    </row>
    <row r="23" spans="1:17" ht="20.100000000000001" customHeight="1" x14ac:dyDescent="0.2">
      <c r="A23" s="19" t="s">
        <v>373</v>
      </c>
    </row>
    <row r="24" spans="1:17" ht="20.100000000000001" customHeight="1" x14ac:dyDescent="0.2"/>
    <row r="25" spans="1:17" ht="20.100000000000001" customHeight="1" x14ac:dyDescent="0.2"/>
    <row r="26" spans="1:17" ht="19.5" customHeight="1" x14ac:dyDescent="0.2">
      <c r="A26" s="28"/>
      <c r="B26" s="86"/>
      <c r="C26" s="86"/>
      <c r="D26" s="86"/>
      <c r="E26" s="86"/>
      <c r="F26" s="86"/>
      <c r="G26" s="86"/>
      <c r="H26" s="86"/>
      <c r="I26" s="86"/>
      <c r="J26" s="86"/>
    </row>
    <row r="27" spans="1:17" ht="20.100000000000001" customHeight="1" x14ac:dyDescent="0.2">
      <c r="A27" s="19" t="s">
        <v>379</v>
      </c>
      <c r="B27" s="86"/>
      <c r="C27" s="86"/>
      <c r="D27" s="86"/>
      <c r="E27" s="86"/>
      <c r="F27" s="86"/>
      <c r="G27" s="86"/>
      <c r="H27" s="86"/>
      <c r="I27" s="86"/>
      <c r="J27" s="86"/>
    </row>
    <row r="28" spans="1:17" ht="20.100000000000001" customHeight="1" x14ac:dyDescent="0.2">
      <c r="A28" s="19" t="s">
        <v>107</v>
      </c>
      <c r="B28" s="86"/>
      <c r="C28" s="86"/>
      <c r="D28" s="86"/>
      <c r="E28" s="86"/>
      <c r="F28" s="86"/>
      <c r="G28" s="86"/>
      <c r="H28" s="86"/>
      <c r="I28" s="86"/>
      <c r="J28" s="86"/>
      <c r="Q28" s="28"/>
    </row>
    <row r="29" spans="1:17" ht="20.100000000000001" customHeight="1" x14ac:dyDescent="0.2">
      <c r="A29" s="19" t="s">
        <v>108</v>
      </c>
      <c r="B29" s="86"/>
      <c r="C29" s="86"/>
      <c r="D29" s="86"/>
      <c r="E29" s="86"/>
      <c r="F29" s="86"/>
      <c r="G29" s="86"/>
      <c r="H29" s="86"/>
      <c r="I29" s="86"/>
      <c r="J29" s="86"/>
    </row>
    <row r="30" spans="1:17" ht="20.100000000000001" customHeight="1" x14ac:dyDescent="0.2">
      <c r="A30" s="19" t="s">
        <v>380</v>
      </c>
    </row>
    <row r="31" spans="1:17" ht="20.100000000000001" customHeight="1" x14ac:dyDescent="0.2">
      <c r="A31" s="19" t="s">
        <v>109</v>
      </c>
      <c r="B31" s="87"/>
      <c r="C31" s="87"/>
      <c r="D31" s="87"/>
      <c r="E31" s="87"/>
      <c r="F31" s="87"/>
      <c r="G31" s="87"/>
      <c r="H31" s="87"/>
      <c r="I31" s="87"/>
      <c r="J31" s="87"/>
    </row>
    <row r="32" spans="1:17" ht="20.100000000000001" customHeight="1" x14ac:dyDescent="0.2">
      <c r="B32" s="87"/>
      <c r="C32" s="87"/>
      <c r="D32" s="87"/>
      <c r="E32" s="87"/>
      <c r="F32" s="87"/>
      <c r="G32" s="87"/>
      <c r="H32" s="87"/>
      <c r="I32" s="87"/>
      <c r="J32" s="87"/>
    </row>
    <row r="33" spans="2:10" ht="20.100000000000001" customHeight="1" x14ac:dyDescent="0.2">
      <c r="B33" s="87"/>
      <c r="C33" s="87"/>
      <c r="D33" s="87"/>
      <c r="E33" s="87"/>
      <c r="F33" s="87"/>
      <c r="G33" s="87"/>
      <c r="H33" s="87"/>
      <c r="I33" s="87"/>
      <c r="J33" s="87"/>
    </row>
    <row r="34" spans="2:10" ht="20.100000000000001" customHeight="1" x14ac:dyDescent="0.2"/>
    <row r="35" spans="2:10" ht="20.100000000000001" customHeight="1" x14ac:dyDescent="0.2"/>
    <row r="36" spans="2:10" ht="20.100000000000001" customHeight="1" x14ac:dyDescent="0.2"/>
    <row r="37" spans="2:10" ht="20.100000000000001" customHeight="1" x14ac:dyDescent="0.2"/>
    <row r="38" spans="2:10" ht="20.100000000000001" customHeight="1" x14ac:dyDescent="0.2"/>
    <row r="39" spans="2:10" ht="20.100000000000001" customHeight="1" x14ac:dyDescent="0.2"/>
  </sheetData>
  <mergeCells count="12">
    <mergeCell ref="A16:J16"/>
    <mergeCell ref="I3:J3"/>
    <mergeCell ref="E8:F8"/>
    <mergeCell ref="G8:J8"/>
    <mergeCell ref="E9:F9"/>
    <mergeCell ref="G9:J9"/>
    <mergeCell ref="E10:F10"/>
    <mergeCell ref="G10:J10"/>
    <mergeCell ref="E11:F11"/>
    <mergeCell ref="G11:J11"/>
    <mergeCell ref="A13:J13"/>
    <mergeCell ref="A14:J15"/>
  </mergeCells>
  <phoneticPr fontId="6"/>
  <pageMargins left="0.7086614173228347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231"/>
  <sheetViews>
    <sheetView showGridLines="0" view="pageBreakPreview" zoomScaleNormal="100" zoomScaleSheetLayoutView="100" workbookViewId="0">
      <selection activeCell="C4" sqref="C4:J5"/>
    </sheetView>
  </sheetViews>
  <sheetFormatPr defaultColWidth="9" defaultRowHeight="13.2" x14ac:dyDescent="0.2"/>
  <cols>
    <col min="1" max="1" width="6.21875" style="4" customWidth="1"/>
    <col min="2" max="2" width="9.6640625" style="4" customWidth="1"/>
    <col min="3" max="3" width="9" style="4"/>
    <col min="4" max="4" width="11.33203125" style="4" bestFit="1" customWidth="1"/>
    <col min="5" max="5" width="9" style="4"/>
    <col min="6" max="7" width="9" style="4" customWidth="1"/>
    <col min="8" max="9" width="9" style="4"/>
    <col min="10" max="10" width="9" style="4" customWidth="1"/>
    <col min="11" max="16384" width="9" style="3"/>
  </cols>
  <sheetData>
    <row r="1" spans="1:10" x14ac:dyDescent="0.2">
      <c r="A1" s="33" t="s">
        <v>337</v>
      </c>
      <c r="B1" s="34"/>
      <c r="C1" s="34"/>
      <c r="D1" s="34"/>
      <c r="E1" s="34"/>
      <c r="F1" s="34"/>
      <c r="G1" s="34"/>
      <c r="H1" s="34"/>
      <c r="I1" s="34"/>
      <c r="J1" s="35"/>
    </row>
    <row r="2" spans="1:10" s="25" customFormat="1" ht="14.4" x14ac:dyDescent="0.2">
      <c r="A2" s="335" t="s">
        <v>121</v>
      </c>
      <c r="B2" s="336"/>
      <c r="C2" s="336"/>
      <c r="D2" s="336"/>
      <c r="E2" s="336"/>
      <c r="F2" s="336"/>
      <c r="G2" s="336"/>
      <c r="H2" s="336"/>
      <c r="I2" s="336"/>
      <c r="J2" s="337"/>
    </row>
    <row r="3" spans="1:10" s="25" customFormat="1" ht="27" customHeight="1" thickBot="1" x14ac:dyDescent="0.25">
      <c r="A3" s="335" t="s">
        <v>120</v>
      </c>
      <c r="B3" s="336"/>
      <c r="C3" s="336"/>
      <c r="D3" s="336"/>
      <c r="E3" s="336"/>
      <c r="F3" s="336"/>
      <c r="G3" s="336"/>
      <c r="H3" s="336"/>
      <c r="I3" s="336"/>
      <c r="J3" s="337"/>
    </row>
    <row r="4" spans="1:10" s="25" customFormat="1" x14ac:dyDescent="0.2">
      <c r="A4" s="312" t="s">
        <v>20</v>
      </c>
      <c r="B4" s="367"/>
      <c r="C4" s="376"/>
      <c r="D4" s="377"/>
      <c r="E4" s="377"/>
      <c r="F4" s="377"/>
      <c r="G4" s="377"/>
      <c r="H4" s="377"/>
      <c r="I4" s="377"/>
      <c r="J4" s="378"/>
    </row>
    <row r="5" spans="1:10" ht="13.8" thickBot="1" x14ac:dyDescent="0.25">
      <c r="A5" s="368"/>
      <c r="B5" s="369"/>
      <c r="C5" s="379"/>
      <c r="D5" s="380"/>
      <c r="E5" s="380"/>
      <c r="F5" s="380"/>
      <c r="G5" s="380"/>
      <c r="H5" s="380"/>
      <c r="I5" s="380"/>
      <c r="J5" s="381"/>
    </row>
    <row r="6" spans="1:10" ht="23.25" customHeight="1" x14ac:dyDescent="0.2">
      <c r="A6" s="280" t="s">
        <v>122</v>
      </c>
      <c r="B6" s="302" t="s">
        <v>71</v>
      </c>
      <c r="C6" s="338" t="s">
        <v>72</v>
      </c>
      <c r="D6" s="339"/>
      <c r="E6" s="342"/>
      <c r="F6" s="343"/>
      <c r="G6" s="343"/>
      <c r="H6" s="343"/>
      <c r="I6" s="343"/>
      <c r="J6" s="344"/>
    </row>
    <row r="7" spans="1:10" ht="23.25" customHeight="1" x14ac:dyDescent="0.2">
      <c r="A7" s="280"/>
      <c r="B7" s="302"/>
      <c r="C7" s="340"/>
      <c r="D7" s="341"/>
      <c r="E7" s="345"/>
      <c r="F7" s="346"/>
      <c r="G7" s="346"/>
      <c r="H7" s="346"/>
      <c r="I7" s="346"/>
      <c r="J7" s="347"/>
    </row>
    <row r="8" spans="1:10" x14ac:dyDescent="0.2">
      <c r="A8" s="281"/>
      <c r="B8" s="370"/>
      <c r="C8" s="303" t="s">
        <v>73</v>
      </c>
      <c r="D8" s="372"/>
      <c r="E8" s="138" t="s">
        <v>74</v>
      </c>
      <c r="F8" s="305"/>
      <c r="G8" s="306"/>
      <c r="H8" s="306"/>
      <c r="I8" s="306"/>
      <c r="J8" s="307"/>
    </row>
    <row r="9" spans="1:10" x14ac:dyDescent="0.2">
      <c r="A9" s="281"/>
      <c r="B9" s="370"/>
      <c r="C9" s="298" t="s">
        <v>75</v>
      </c>
      <c r="D9" s="299"/>
      <c r="E9" s="295" t="s">
        <v>76</v>
      </c>
      <c r="F9" s="296"/>
      <c r="G9" s="296"/>
      <c r="H9" s="296"/>
      <c r="I9" s="296"/>
      <c r="J9" s="297"/>
    </row>
    <row r="10" spans="1:10" x14ac:dyDescent="0.2">
      <c r="A10" s="281"/>
      <c r="B10" s="371"/>
      <c r="C10" s="300"/>
      <c r="D10" s="301"/>
      <c r="E10" s="373"/>
      <c r="F10" s="374"/>
      <c r="G10" s="374"/>
      <c r="H10" s="374"/>
      <c r="I10" s="374"/>
      <c r="J10" s="375"/>
    </row>
    <row r="11" spans="1:10" x14ac:dyDescent="0.2">
      <c r="A11" s="281"/>
      <c r="B11" s="302" t="s">
        <v>77</v>
      </c>
      <c r="C11" s="303" t="s">
        <v>78</v>
      </c>
      <c r="D11" s="304"/>
      <c r="E11" s="305"/>
      <c r="F11" s="306"/>
      <c r="G11" s="306"/>
      <c r="H11" s="306"/>
      <c r="I11" s="306"/>
      <c r="J11" s="307"/>
    </row>
    <row r="12" spans="1:10" x14ac:dyDescent="0.2">
      <c r="A12" s="281"/>
      <c r="B12" s="302"/>
      <c r="C12" s="303" t="s">
        <v>79</v>
      </c>
      <c r="D12" s="304"/>
      <c r="E12" s="305"/>
      <c r="F12" s="321"/>
      <c r="G12" s="321"/>
      <c r="H12" s="321"/>
      <c r="I12" s="321"/>
      <c r="J12" s="322"/>
    </row>
    <row r="13" spans="1:10" x14ac:dyDescent="0.2">
      <c r="A13" s="281"/>
      <c r="B13" s="302"/>
      <c r="C13" s="303" t="s">
        <v>80</v>
      </c>
      <c r="D13" s="304"/>
      <c r="E13" s="305"/>
      <c r="F13" s="319"/>
      <c r="G13" s="139" t="s">
        <v>93</v>
      </c>
      <c r="H13" s="305"/>
      <c r="I13" s="319"/>
      <c r="J13" s="320"/>
    </row>
    <row r="14" spans="1:10" x14ac:dyDescent="0.2">
      <c r="A14" s="281"/>
      <c r="B14" s="302"/>
      <c r="C14" s="303" t="s">
        <v>81</v>
      </c>
      <c r="D14" s="304"/>
      <c r="E14" s="138" t="s">
        <v>94</v>
      </c>
      <c r="F14" s="305"/>
      <c r="G14" s="306"/>
      <c r="H14" s="306"/>
      <c r="I14" s="306"/>
      <c r="J14" s="307"/>
    </row>
    <row r="15" spans="1:10" x14ac:dyDescent="0.2">
      <c r="A15" s="281"/>
      <c r="B15" s="302"/>
      <c r="C15" s="303" t="s">
        <v>82</v>
      </c>
      <c r="D15" s="304"/>
      <c r="E15" s="305"/>
      <c r="F15" s="318"/>
      <c r="G15" s="139" t="s">
        <v>83</v>
      </c>
      <c r="H15" s="305"/>
      <c r="I15" s="319"/>
      <c r="J15" s="320"/>
    </row>
    <row r="16" spans="1:10" ht="13.8" thickBot="1" x14ac:dyDescent="0.25">
      <c r="A16" s="281"/>
      <c r="B16" s="302"/>
      <c r="C16" s="303" t="s">
        <v>95</v>
      </c>
      <c r="D16" s="304"/>
      <c r="E16" s="305"/>
      <c r="F16" s="321"/>
      <c r="G16" s="321"/>
      <c r="H16" s="321"/>
      <c r="I16" s="321"/>
      <c r="J16" s="322"/>
    </row>
    <row r="17" spans="1:10" ht="13.5" customHeight="1" x14ac:dyDescent="0.2">
      <c r="A17" s="353" t="s">
        <v>50</v>
      </c>
      <c r="B17" s="354"/>
      <c r="C17" s="17" t="s">
        <v>125</v>
      </c>
      <c r="D17" s="6"/>
      <c r="E17" s="6"/>
      <c r="F17" s="6"/>
      <c r="G17" s="6"/>
      <c r="H17" s="6"/>
      <c r="I17" s="6"/>
      <c r="J17" s="7"/>
    </row>
    <row r="18" spans="1:10" x14ac:dyDescent="0.2">
      <c r="A18" s="355"/>
      <c r="B18" s="356"/>
      <c r="C18" s="9" t="s">
        <v>126</v>
      </c>
      <c r="D18" s="5"/>
      <c r="E18" s="5"/>
      <c r="F18" s="5"/>
      <c r="G18" s="5"/>
      <c r="H18" s="5"/>
      <c r="I18" s="5"/>
      <c r="J18" s="11"/>
    </row>
    <row r="19" spans="1:10" x14ac:dyDescent="0.2">
      <c r="A19" s="355"/>
      <c r="B19" s="356"/>
      <c r="C19" s="5"/>
      <c r="D19" s="14" t="s">
        <v>41</v>
      </c>
      <c r="E19" s="287"/>
      <c r="F19" s="287"/>
      <c r="G19" s="287"/>
      <c r="H19" s="287"/>
      <c r="I19" s="287"/>
      <c r="J19" s="288"/>
    </row>
    <row r="20" spans="1:10" ht="13.8" thickBot="1" x14ac:dyDescent="0.25">
      <c r="A20" s="357"/>
      <c r="B20" s="358"/>
      <c r="C20" s="8"/>
      <c r="D20" s="18" t="s">
        <v>42</v>
      </c>
      <c r="E20" s="289"/>
      <c r="F20" s="289"/>
      <c r="G20" s="289"/>
      <c r="H20" s="289"/>
      <c r="I20" s="289"/>
      <c r="J20" s="290"/>
    </row>
    <row r="21" spans="1:10" x14ac:dyDescent="0.2">
      <c r="A21" s="312" t="s">
        <v>22</v>
      </c>
      <c r="B21" s="313"/>
      <c r="C21" s="23" t="s">
        <v>57</v>
      </c>
      <c r="D21" s="24"/>
      <c r="E21" s="361" t="s">
        <v>23</v>
      </c>
      <c r="F21" s="362"/>
      <c r="G21" s="362"/>
      <c r="H21" s="362"/>
      <c r="I21" s="362"/>
      <c r="J21" s="363"/>
    </row>
    <row r="22" spans="1:10" x14ac:dyDescent="0.2">
      <c r="A22" s="314"/>
      <c r="B22" s="315"/>
      <c r="C22" s="388" t="s">
        <v>92</v>
      </c>
      <c r="D22" s="389"/>
      <c r="E22" s="140" t="s">
        <v>21</v>
      </c>
      <c r="F22" s="285" t="s">
        <v>24</v>
      </c>
      <c r="G22" s="286"/>
      <c r="H22" s="141" t="s">
        <v>84</v>
      </c>
      <c r="I22" s="285" t="s">
        <v>96</v>
      </c>
      <c r="J22" s="366"/>
    </row>
    <row r="23" spans="1:10" x14ac:dyDescent="0.2">
      <c r="A23" s="314"/>
      <c r="B23" s="315"/>
      <c r="C23" s="386"/>
      <c r="D23" s="387"/>
      <c r="E23" s="291"/>
      <c r="F23" s="308"/>
      <c r="G23" s="382"/>
      <c r="H23" s="291"/>
      <c r="I23" s="308"/>
      <c r="J23" s="309"/>
    </row>
    <row r="24" spans="1:10" x14ac:dyDescent="0.2">
      <c r="A24" s="314"/>
      <c r="B24" s="315"/>
      <c r="C24" s="384"/>
      <c r="D24" s="385"/>
      <c r="E24" s="292"/>
      <c r="F24" s="310"/>
      <c r="G24" s="383"/>
      <c r="H24" s="292"/>
      <c r="I24" s="310"/>
      <c r="J24" s="311"/>
    </row>
    <row r="25" spans="1:10" x14ac:dyDescent="0.2">
      <c r="A25" s="314"/>
      <c r="B25" s="315"/>
      <c r="C25" s="351"/>
      <c r="D25" s="352"/>
      <c r="E25" s="291"/>
      <c r="F25" s="308"/>
      <c r="G25" s="382"/>
      <c r="H25" s="291"/>
      <c r="I25" s="308"/>
      <c r="J25" s="309"/>
    </row>
    <row r="26" spans="1:10" x14ac:dyDescent="0.2">
      <c r="A26" s="314"/>
      <c r="B26" s="315"/>
      <c r="C26" s="293"/>
      <c r="D26" s="294"/>
      <c r="E26" s="292"/>
      <c r="F26" s="310"/>
      <c r="G26" s="383"/>
      <c r="H26" s="292"/>
      <c r="I26" s="310"/>
      <c r="J26" s="311"/>
    </row>
    <row r="27" spans="1:10" x14ac:dyDescent="0.2">
      <c r="A27" s="314"/>
      <c r="B27" s="315"/>
      <c r="C27" s="351"/>
      <c r="D27" s="352"/>
      <c r="E27" s="291"/>
      <c r="F27" s="308"/>
      <c r="G27" s="382"/>
      <c r="H27" s="291"/>
      <c r="I27" s="308"/>
      <c r="J27" s="309"/>
    </row>
    <row r="28" spans="1:10" ht="13.8" thickBot="1" x14ac:dyDescent="0.25">
      <c r="A28" s="316"/>
      <c r="B28" s="317"/>
      <c r="C28" s="364"/>
      <c r="D28" s="365"/>
      <c r="E28" s="292"/>
      <c r="F28" s="310"/>
      <c r="G28" s="383"/>
      <c r="H28" s="292"/>
      <c r="I28" s="310"/>
      <c r="J28" s="311"/>
    </row>
    <row r="29" spans="1:10" x14ac:dyDescent="0.2">
      <c r="A29" s="142" t="s">
        <v>25</v>
      </c>
      <c r="B29" s="143"/>
      <c r="C29" s="143"/>
      <c r="D29" s="143"/>
      <c r="E29" s="143"/>
      <c r="F29" s="143"/>
      <c r="G29" s="143"/>
      <c r="H29" s="143"/>
      <c r="I29" s="143"/>
      <c r="J29" s="144"/>
    </row>
    <row r="30" spans="1:10" x14ac:dyDescent="0.2">
      <c r="A30" s="145" t="s">
        <v>124</v>
      </c>
      <c r="B30" s="146"/>
      <c r="C30" s="146"/>
      <c r="D30" s="146"/>
      <c r="E30" s="146"/>
      <c r="F30" s="146"/>
      <c r="G30" s="146"/>
      <c r="H30" s="146"/>
      <c r="I30" s="146"/>
      <c r="J30" s="147"/>
    </row>
    <row r="31" spans="1:10" x14ac:dyDescent="0.2">
      <c r="A31" s="323"/>
      <c r="B31" s="324"/>
      <c r="C31" s="324"/>
      <c r="D31" s="324"/>
      <c r="E31" s="324"/>
      <c r="F31" s="324"/>
      <c r="G31" s="324"/>
      <c r="H31" s="324"/>
      <c r="I31" s="324"/>
      <c r="J31" s="325"/>
    </row>
    <row r="32" spans="1:10" x14ac:dyDescent="0.2">
      <c r="A32" s="323"/>
      <c r="B32" s="324"/>
      <c r="C32" s="324"/>
      <c r="D32" s="324"/>
      <c r="E32" s="324"/>
      <c r="F32" s="324"/>
      <c r="G32" s="324"/>
      <c r="H32" s="324"/>
      <c r="I32" s="324"/>
      <c r="J32" s="325"/>
    </row>
    <row r="33" spans="1:10" x14ac:dyDescent="0.2">
      <c r="A33" s="323"/>
      <c r="B33" s="324"/>
      <c r="C33" s="324"/>
      <c r="D33" s="324"/>
      <c r="E33" s="324"/>
      <c r="F33" s="324"/>
      <c r="G33" s="324"/>
      <c r="H33" s="324"/>
      <c r="I33" s="324"/>
      <c r="J33" s="325"/>
    </row>
    <row r="34" spans="1:10" x14ac:dyDescent="0.2">
      <c r="A34" s="323"/>
      <c r="B34" s="324"/>
      <c r="C34" s="324"/>
      <c r="D34" s="324"/>
      <c r="E34" s="324"/>
      <c r="F34" s="324"/>
      <c r="G34" s="324"/>
      <c r="H34" s="324"/>
      <c r="I34" s="324"/>
      <c r="J34" s="325"/>
    </row>
    <row r="35" spans="1:10" ht="13.5" customHeight="1" x14ac:dyDescent="0.2">
      <c r="A35" s="348"/>
      <c r="B35" s="349"/>
      <c r="C35" s="349"/>
      <c r="D35" s="349"/>
      <c r="E35" s="349"/>
      <c r="F35" s="349"/>
      <c r="G35" s="349"/>
      <c r="H35" s="349"/>
      <c r="I35" s="349"/>
      <c r="J35" s="350"/>
    </row>
    <row r="36" spans="1:10" x14ac:dyDescent="0.2">
      <c r="A36" s="145" t="s">
        <v>26</v>
      </c>
      <c r="B36" s="146"/>
      <c r="C36" s="146"/>
      <c r="D36" s="146"/>
      <c r="E36" s="146"/>
      <c r="F36" s="146"/>
      <c r="G36" s="146"/>
      <c r="H36" s="146"/>
      <c r="I36" s="146"/>
      <c r="J36" s="147"/>
    </row>
    <row r="37" spans="1:10" x14ac:dyDescent="0.2">
      <c r="A37" s="148" t="s">
        <v>294</v>
      </c>
      <c r="B37" s="149"/>
      <c r="C37" s="149"/>
      <c r="D37" s="149"/>
      <c r="E37" s="149"/>
      <c r="F37" s="149"/>
      <c r="G37" s="149"/>
      <c r="H37" s="149"/>
      <c r="I37" s="149"/>
      <c r="J37" s="150"/>
    </row>
    <row r="38" spans="1:10" x14ac:dyDescent="0.2">
      <c r="A38" s="148" t="s">
        <v>333</v>
      </c>
      <c r="B38" s="149"/>
      <c r="C38" s="149"/>
      <c r="D38" s="149"/>
      <c r="E38" s="149"/>
      <c r="F38" s="149"/>
      <c r="G38" s="149"/>
      <c r="H38" s="149"/>
      <c r="I38" s="149"/>
      <c r="J38" s="150"/>
    </row>
    <row r="39" spans="1:10" x14ac:dyDescent="0.2">
      <c r="A39" s="148" t="s">
        <v>297</v>
      </c>
      <c r="B39" s="149"/>
      <c r="C39" s="149"/>
      <c r="D39" s="149"/>
      <c r="E39" s="149"/>
      <c r="F39" s="149"/>
      <c r="G39" s="149"/>
      <c r="H39" s="149"/>
      <c r="I39" s="149"/>
      <c r="J39" s="150"/>
    </row>
    <row r="40" spans="1:10" x14ac:dyDescent="0.2">
      <c r="A40" s="148" t="s">
        <v>334</v>
      </c>
      <c r="B40" s="149"/>
      <c r="C40" s="149"/>
      <c r="D40" s="149"/>
      <c r="E40" s="149"/>
      <c r="F40" s="149"/>
      <c r="G40" s="149"/>
      <c r="H40" s="149"/>
      <c r="I40" s="149"/>
      <c r="J40" s="150"/>
    </row>
    <row r="41" spans="1:10" x14ac:dyDescent="0.2">
      <c r="A41" s="151" t="s">
        <v>295</v>
      </c>
      <c r="B41" s="149"/>
      <c r="C41" s="149"/>
      <c r="D41" s="149"/>
      <c r="E41" s="149"/>
      <c r="F41" s="149"/>
      <c r="G41" s="149"/>
      <c r="H41" s="149"/>
      <c r="I41" s="149"/>
      <c r="J41" s="150"/>
    </row>
    <row r="42" spans="1:10" x14ac:dyDescent="0.2">
      <c r="A42" s="151" t="s">
        <v>296</v>
      </c>
      <c r="B42" s="149"/>
      <c r="C42" s="149"/>
      <c r="D42" s="149"/>
      <c r="E42" s="149"/>
      <c r="F42" s="149"/>
      <c r="G42" s="149"/>
      <c r="H42" s="149"/>
      <c r="I42" s="149"/>
      <c r="J42" s="150"/>
    </row>
    <row r="43" spans="1:10" x14ac:dyDescent="0.2">
      <c r="A43" s="151" t="s">
        <v>335</v>
      </c>
      <c r="B43" s="152"/>
      <c r="C43" s="149"/>
      <c r="D43" s="149"/>
      <c r="E43" s="149"/>
      <c r="F43" s="149"/>
      <c r="G43" s="149"/>
      <c r="H43" s="149"/>
      <c r="I43" s="149"/>
      <c r="J43" s="150"/>
    </row>
    <row r="44" spans="1:10" x14ac:dyDescent="0.2">
      <c r="A44" s="323"/>
      <c r="B44" s="324"/>
      <c r="C44" s="324"/>
      <c r="D44" s="324"/>
      <c r="E44" s="324"/>
      <c r="F44" s="324"/>
      <c r="G44" s="324"/>
      <c r="H44" s="324"/>
      <c r="I44" s="324"/>
      <c r="J44" s="325"/>
    </row>
    <row r="45" spans="1:10" x14ac:dyDescent="0.2">
      <c r="A45" s="323"/>
      <c r="B45" s="324"/>
      <c r="C45" s="324"/>
      <c r="D45" s="324"/>
      <c r="E45" s="324"/>
      <c r="F45" s="324"/>
      <c r="G45" s="324"/>
      <c r="H45" s="324"/>
      <c r="I45" s="324"/>
      <c r="J45" s="325"/>
    </row>
    <row r="46" spans="1:10" x14ac:dyDescent="0.2">
      <c r="A46" s="323"/>
      <c r="B46" s="324"/>
      <c r="C46" s="324"/>
      <c r="D46" s="324"/>
      <c r="E46" s="324"/>
      <c r="F46" s="324"/>
      <c r="G46" s="324"/>
      <c r="H46" s="324"/>
      <c r="I46" s="324"/>
      <c r="J46" s="325"/>
    </row>
    <row r="47" spans="1:10" x14ac:dyDescent="0.2">
      <c r="A47" s="323"/>
      <c r="B47" s="324"/>
      <c r="C47" s="324"/>
      <c r="D47" s="324"/>
      <c r="E47" s="324"/>
      <c r="F47" s="324"/>
      <c r="G47" s="324"/>
      <c r="H47" s="324"/>
      <c r="I47" s="324"/>
      <c r="J47" s="325"/>
    </row>
    <row r="48" spans="1:10" x14ac:dyDescent="0.2">
      <c r="A48" s="153"/>
      <c r="B48" s="154"/>
      <c r="C48" s="154"/>
      <c r="D48" s="154"/>
      <c r="E48" s="154"/>
      <c r="F48" s="154"/>
      <c r="G48" s="154"/>
      <c r="H48" s="154"/>
      <c r="I48" s="154"/>
      <c r="J48" s="155"/>
    </row>
    <row r="49" spans="1:10" x14ac:dyDescent="0.2">
      <c r="A49" s="153"/>
      <c r="B49" s="154"/>
      <c r="C49" s="154"/>
      <c r="D49" s="154"/>
      <c r="E49" s="154"/>
      <c r="F49" s="154"/>
      <c r="G49" s="154"/>
      <c r="H49" s="154"/>
      <c r="I49" s="154"/>
      <c r="J49" s="155"/>
    </row>
    <row r="50" spans="1:10" x14ac:dyDescent="0.2">
      <c r="A50" s="153"/>
      <c r="B50" s="154"/>
      <c r="C50" s="154"/>
      <c r="D50" s="154"/>
      <c r="E50" s="154"/>
      <c r="F50" s="154"/>
      <c r="G50" s="154"/>
      <c r="H50" s="154"/>
      <c r="I50" s="154"/>
      <c r="J50" s="155"/>
    </row>
    <row r="51" spans="1:10" x14ac:dyDescent="0.2">
      <c r="A51" s="153"/>
      <c r="B51" s="154"/>
      <c r="C51" s="154"/>
      <c r="D51" s="154"/>
      <c r="E51" s="154"/>
      <c r="F51" s="154"/>
      <c r="G51" s="154"/>
      <c r="H51" s="154"/>
      <c r="I51" s="154"/>
      <c r="J51" s="155"/>
    </row>
    <row r="52" spans="1:10" x14ac:dyDescent="0.2">
      <c r="A52" s="153"/>
      <c r="B52" s="154"/>
      <c r="C52" s="154"/>
      <c r="D52" s="154"/>
      <c r="E52" s="154"/>
      <c r="F52" s="154"/>
      <c r="G52" s="154"/>
      <c r="H52" s="154"/>
      <c r="I52" s="154"/>
      <c r="J52" s="155"/>
    </row>
    <row r="53" spans="1:10" x14ac:dyDescent="0.2">
      <c r="A53" s="153"/>
      <c r="B53" s="154"/>
      <c r="C53" s="154"/>
      <c r="D53" s="154"/>
      <c r="E53" s="154"/>
      <c r="F53" s="154"/>
      <c r="G53" s="154"/>
      <c r="H53" s="154"/>
      <c r="I53" s="154"/>
      <c r="J53" s="155"/>
    </row>
    <row r="54" spans="1:10" x14ac:dyDescent="0.2">
      <c r="A54" s="153"/>
      <c r="B54" s="154"/>
      <c r="C54" s="154"/>
      <c r="D54" s="154"/>
      <c r="E54" s="154"/>
      <c r="F54" s="154"/>
      <c r="G54" s="154"/>
      <c r="H54" s="154"/>
      <c r="I54" s="154"/>
      <c r="J54" s="155"/>
    </row>
    <row r="55" spans="1:10" x14ac:dyDescent="0.2">
      <c r="A55" s="323"/>
      <c r="B55" s="324"/>
      <c r="C55" s="324"/>
      <c r="D55" s="324"/>
      <c r="E55" s="324"/>
      <c r="F55" s="324"/>
      <c r="G55" s="324"/>
      <c r="H55" s="324"/>
      <c r="I55" s="324"/>
      <c r="J55" s="325"/>
    </row>
    <row r="56" spans="1:10" ht="13.5" customHeight="1" x14ac:dyDescent="0.2">
      <c r="A56" s="323"/>
      <c r="B56" s="324"/>
      <c r="C56" s="324"/>
      <c r="D56" s="324"/>
      <c r="E56" s="324"/>
      <c r="F56" s="324"/>
      <c r="G56" s="324"/>
      <c r="H56" s="324"/>
      <c r="I56" s="324"/>
      <c r="J56" s="325"/>
    </row>
    <row r="57" spans="1:10" ht="13.5" customHeight="1" thickBot="1" x14ac:dyDescent="0.25">
      <c r="A57" s="326"/>
      <c r="B57" s="327"/>
      <c r="C57" s="327"/>
      <c r="D57" s="327"/>
      <c r="E57" s="327"/>
      <c r="F57" s="327"/>
      <c r="G57" s="327"/>
      <c r="H57" s="327"/>
      <c r="I57" s="327"/>
      <c r="J57" s="328"/>
    </row>
    <row r="58" spans="1:10" ht="13.5" customHeight="1" x14ac:dyDescent="0.2">
      <c r="A58" s="142" t="s">
        <v>27</v>
      </c>
      <c r="B58" s="143"/>
      <c r="C58" s="143"/>
      <c r="D58" s="143"/>
      <c r="E58" s="143"/>
      <c r="F58" s="143"/>
      <c r="G58" s="143"/>
      <c r="H58" s="143"/>
      <c r="I58" s="143"/>
      <c r="J58" s="144"/>
    </row>
    <row r="59" spans="1:10" s="1" customFormat="1" ht="13.5" customHeight="1" x14ac:dyDescent="0.2">
      <c r="A59" s="156" t="s">
        <v>298</v>
      </c>
      <c r="B59" s="149"/>
      <c r="C59" s="149"/>
      <c r="D59" s="149"/>
      <c r="E59" s="149"/>
      <c r="F59" s="149"/>
      <c r="G59" s="149"/>
      <c r="H59" s="149"/>
      <c r="I59" s="149"/>
      <c r="J59" s="150"/>
    </row>
    <row r="60" spans="1:10" s="1" customFormat="1" ht="13.5" customHeight="1" x14ac:dyDescent="0.2">
      <c r="A60" s="148" t="s">
        <v>299</v>
      </c>
      <c r="B60" s="152"/>
      <c r="C60" s="149"/>
      <c r="D60" s="149"/>
      <c r="E60" s="149"/>
      <c r="F60" s="149"/>
      <c r="G60" s="149"/>
      <c r="H60" s="149"/>
      <c r="I60" s="149"/>
      <c r="J60" s="150"/>
    </row>
    <row r="61" spans="1:10" s="1" customFormat="1" ht="13.5" customHeight="1" x14ac:dyDescent="0.2">
      <c r="A61" s="148" t="s">
        <v>362</v>
      </c>
      <c r="B61" s="152"/>
      <c r="C61" s="149"/>
      <c r="D61" s="149"/>
      <c r="E61" s="149"/>
      <c r="F61" s="149"/>
      <c r="G61" s="149"/>
      <c r="H61" s="149"/>
      <c r="I61" s="149"/>
      <c r="J61" s="150"/>
    </row>
    <row r="62" spans="1:10" s="1" customFormat="1" ht="13.5" customHeight="1" x14ac:dyDescent="0.2">
      <c r="A62" s="148" t="s">
        <v>58</v>
      </c>
      <c r="B62" s="152"/>
      <c r="C62" s="149"/>
      <c r="D62" s="149"/>
      <c r="E62" s="149"/>
      <c r="F62" s="149"/>
      <c r="G62" s="149"/>
      <c r="H62" s="149"/>
      <c r="I62" s="149"/>
      <c r="J62" s="150"/>
    </row>
    <row r="63" spans="1:10" s="1" customFormat="1" ht="13.5" customHeight="1" x14ac:dyDescent="0.2">
      <c r="A63" s="148" t="s">
        <v>363</v>
      </c>
      <c r="B63" s="152"/>
      <c r="C63" s="149"/>
      <c r="D63" s="149"/>
      <c r="E63" s="149"/>
      <c r="F63" s="149"/>
      <c r="G63" s="149"/>
      <c r="H63" s="149"/>
      <c r="I63" s="149"/>
      <c r="J63" s="150"/>
    </row>
    <row r="64" spans="1:10" s="1" customFormat="1" ht="13.5" customHeight="1" x14ac:dyDescent="0.2">
      <c r="A64" s="148" t="s">
        <v>364</v>
      </c>
      <c r="B64" s="152"/>
      <c r="C64" s="149"/>
      <c r="D64" s="149"/>
      <c r="E64" s="149"/>
      <c r="F64" s="149"/>
      <c r="G64" s="149"/>
      <c r="H64" s="149"/>
      <c r="I64" s="149"/>
      <c r="J64" s="150"/>
    </row>
    <row r="65" spans="1:10" s="1" customFormat="1" ht="13.5" customHeight="1" x14ac:dyDescent="0.2">
      <c r="A65" s="148"/>
      <c r="B65" s="152"/>
      <c r="C65" s="149"/>
      <c r="D65" s="149"/>
      <c r="E65" s="149"/>
      <c r="F65" s="149"/>
      <c r="G65" s="149"/>
      <c r="H65" s="149"/>
      <c r="I65" s="149"/>
      <c r="J65" s="150"/>
    </row>
    <row r="66" spans="1:10" s="1" customFormat="1" ht="13.5" customHeight="1" x14ac:dyDescent="0.2">
      <c r="A66" s="148" t="s">
        <v>331</v>
      </c>
      <c r="B66" s="152"/>
      <c r="C66" s="149"/>
      <c r="D66" s="149"/>
      <c r="E66" s="149"/>
      <c r="F66" s="149"/>
      <c r="G66" s="149"/>
      <c r="H66" s="149"/>
      <c r="I66" s="149"/>
      <c r="J66" s="150"/>
    </row>
    <row r="67" spans="1:10" s="1" customFormat="1" ht="13.5" customHeight="1" x14ac:dyDescent="0.2">
      <c r="A67" s="156" t="s">
        <v>45</v>
      </c>
      <c r="B67" s="149"/>
      <c r="C67" s="149"/>
      <c r="D67" s="149"/>
      <c r="E67" s="149"/>
      <c r="F67" s="149"/>
      <c r="G67" s="149"/>
      <c r="H67" s="149"/>
      <c r="I67" s="149"/>
      <c r="J67" s="150"/>
    </row>
    <row r="68" spans="1:10" s="1" customFormat="1" x14ac:dyDescent="0.2">
      <c r="A68" s="156" t="s">
        <v>365</v>
      </c>
      <c r="B68" s="149"/>
      <c r="C68" s="2"/>
      <c r="D68" s="149"/>
      <c r="E68" s="149"/>
      <c r="F68" s="157"/>
      <c r="G68" s="149" t="s">
        <v>28</v>
      </c>
      <c r="H68" s="149"/>
      <c r="I68" s="149"/>
      <c r="J68" s="150"/>
    </row>
    <row r="69" spans="1:10" s="1" customFormat="1" x14ac:dyDescent="0.2">
      <c r="A69" s="156" t="s">
        <v>46</v>
      </c>
      <c r="B69" s="149"/>
      <c r="C69" s="2"/>
      <c r="D69" s="149"/>
      <c r="E69" s="149"/>
      <c r="F69" s="158"/>
      <c r="G69" s="149" t="s">
        <v>28</v>
      </c>
      <c r="H69" s="149"/>
      <c r="I69" s="149"/>
      <c r="J69" s="150"/>
    </row>
    <row r="70" spans="1:10" s="1" customFormat="1" x14ac:dyDescent="0.2">
      <c r="A70" s="156" t="s">
        <v>47</v>
      </c>
      <c r="B70" s="149"/>
      <c r="C70" s="2"/>
      <c r="D70" s="149"/>
      <c r="E70" s="149"/>
      <c r="F70" s="158"/>
      <c r="G70" s="149" t="s">
        <v>43</v>
      </c>
      <c r="H70" s="149"/>
      <c r="I70" s="149"/>
      <c r="J70" s="150"/>
    </row>
    <row r="71" spans="1:10" x14ac:dyDescent="0.2">
      <c r="A71" s="156" t="s">
        <v>48</v>
      </c>
      <c r="B71" s="149"/>
      <c r="C71" s="149"/>
      <c r="D71" s="149"/>
      <c r="E71" s="2"/>
      <c r="F71" s="178">
        <f>F69-F70</f>
        <v>0</v>
      </c>
      <c r="G71" s="149" t="s">
        <v>28</v>
      </c>
      <c r="H71" s="149"/>
      <c r="I71" s="149"/>
      <c r="J71" s="150"/>
    </row>
    <row r="72" spans="1:10" x14ac:dyDescent="0.2">
      <c r="A72" s="156" t="s">
        <v>49</v>
      </c>
      <c r="B72" s="149"/>
      <c r="C72" s="1"/>
      <c r="D72" s="1"/>
      <c r="E72" s="149"/>
      <c r="F72" s="179" t="str">
        <f>IF(ISERROR(F71/F68)=TRUE,"",F71/F68)</f>
        <v/>
      </c>
      <c r="G72" s="149" t="s">
        <v>29</v>
      </c>
      <c r="H72" s="149"/>
      <c r="I72" s="149"/>
      <c r="J72" s="150"/>
    </row>
    <row r="73" spans="1:10" s="1" customFormat="1" x14ac:dyDescent="0.2">
      <c r="A73" s="156"/>
      <c r="B73" s="149"/>
      <c r="C73" s="149"/>
      <c r="D73" s="149"/>
      <c r="E73" s="149"/>
      <c r="F73" s="149"/>
      <c r="G73" s="149"/>
      <c r="H73" s="149"/>
      <c r="I73" s="149"/>
      <c r="J73" s="150"/>
    </row>
    <row r="74" spans="1:10" s="1" customFormat="1" x14ac:dyDescent="0.2">
      <c r="A74" s="156" t="s">
        <v>366</v>
      </c>
      <c r="B74" s="149"/>
      <c r="C74" s="149"/>
      <c r="D74" s="149"/>
      <c r="E74" s="149"/>
      <c r="F74" s="149"/>
      <c r="G74" s="149"/>
      <c r="H74" s="149"/>
      <c r="I74" s="149"/>
      <c r="J74" s="150"/>
    </row>
    <row r="75" spans="1:10" s="1" customFormat="1" x14ac:dyDescent="0.2">
      <c r="A75" s="277"/>
      <c r="B75" s="278"/>
      <c r="C75" s="278"/>
      <c r="D75" s="278"/>
      <c r="E75" s="278"/>
      <c r="F75" s="278"/>
      <c r="G75" s="278"/>
      <c r="H75" s="278"/>
      <c r="I75" s="278"/>
      <c r="J75" s="279"/>
    </row>
    <row r="76" spans="1:10" s="1" customFormat="1" x14ac:dyDescent="0.2">
      <c r="A76" s="277"/>
      <c r="B76" s="278"/>
      <c r="C76" s="278"/>
      <c r="D76" s="278"/>
      <c r="E76" s="278"/>
      <c r="F76" s="278"/>
      <c r="G76" s="278"/>
      <c r="H76" s="278"/>
      <c r="I76" s="278"/>
      <c r="J76" s="279"/>
    </row>
    <row r="77" spans="1:10" s="1" customFormat="1" x14ac:dyDescent="0.2">
      <c r="A77" s="277"/>
      <c r="B77" s="278"/>
      <c r="C77" s="278"/>
      <c r="D77" s="278"/>
      <c r="E77" s="278"/>
      <c r="F77" s="278"/>
      <c r="G77" s="278"/>
      <c r="H77" s="278"/>
      <c r="I77" s="278"/>
      <c r="J77" s="279"/>
    </row>
    <row r="78" spans="1:10" s="1" customFormat="1" x14ac:dyDescent="0.2">
      <c r="A78" s="277"/>
      <c r="B78" s="278"/>
      <c r="C78" s="278"/>
      <c r="D78" s="278"/>
      <c r="E78" s="278"/>
      <c r="F78" s="278"/>
      <c r="G78" s="278"/>
      <c r="H78" s="278"/>
      <c r="I78" s="278"/>
      <c r="J78" s="279"/>
    </row>
    <row r="79" spans="1:10" s="1" customFormat="1" x14ac:dyDescent="0.2">
      <c r="A79" s="277"/>
      <c r="B79" s="278"/>
      <c r="C79" s="278"/>
      <c r="D79" s="278"/>
      <c r="E79" s="278"/>
      <c r="F79" s="278"/>
      <c r="G79" s="278"/>
      <c r="H79" s="278"/>
      <c r="I79" s="278"/>
      <c r="J79" s="279"/>
    </row>
    <row r="80" spans="1:10" s="1" customFormat="1" x14ac:dyDescent="0.2">
      <c r="A80" s="277"/>
      <c r="B80" s="278"/>
      <c r="C80" s="278"/>
      <c r="D80" s="278"/>
      <c r="E80" s="278"/>
      <c r="F80" s="278"/>
      <c r="G80" s="278"/>
      <c r="H80" s="278"/>
      <c r="I80" s="278"/>
      <c r="J80" s="279"/>
    </row>
    <row r="81" spans="1:10" s="1" customFormat="1" x14ac:dyDescent="0.2">
      <c r="A81" s="277"/>
      <c r="B81" s="278"/>
      <c r="C81" s="278"/>
      <c r="D81" s="278"/>
      <c r="E81" s="278"/>
      <c r="F81" s="278"/>
      <c r="G81" s="278"/>
      <c r="H81" s="278"/>
      <c r="I81" s="278"/>
      <c r="J81" s="279"/>
    </row>
    <row r="82" spans="1:10" s="1" customFormat="1" ht="13.5" customHeight="1" x14ac:dyDescent="0.2">
      <c r="A82" s="277"/>
      <c r="B82" s="278"/>
      <c r="C82" s="278"/>
      <c r="D82" s="278"/>
      <c r="E82" s="278"/>
      <c r="F82" s="278"/>
      <c r="G82" s="278"/>
      <c r="H82" s="278"/>
      <c r="I82" s="278"/>
      <c r="J82" s="279"/>
    </row>
    <row r="83" spans="1:10" s="1" customFormat="1" x14ac:dyDescent="0.2">
      <c r="A83" s="159"/>
      <c r="B83" s="160"/>
      <c r="C83" s="160"/>
      <c r="D83" s="160"/>
      <c r="E83" s="160"/>
      <c r="F83" s="160"/>
      <c r="G83" s="160"/>
      <c r="H83" s="160"/>
      <c r="I83" s="160"/>
      <c r="J83" s="161"/>
    </row>
    <row r="84" spans="1:10" s="1" customFormat="1" x14ac:dyDescent="0.2">
      <c r="A84" s="159"/>
      <c r="B84" s="160"/>
      <c r="C84" s="160"/>
      <c r="D84" s="160"/>
      <c r="E84" s="160"/>
      <c r="F84" s="160"/>
      <c r="G84" s="160"/>
      <c r="H84" s="160"/>
      <c r="I84" s="160"/>
      <c r="J84" s="161"/>
    </row>
    <row r="85" spans="1:10" s="1" customFormat="1" x14ac:dyDescent="0.2">
      <c r="A85" s="159"/>
      <c r="B85" s="160"/>
      <c r="C85" s="160"/>
      <c r="D85" s="160"/>
      <c r="E85" s="160"/>
      <c r="F85" s="160"/>
      <c r="G85" s="160"/>
      <c r="H85" s="160"/>
      <c r="I85" s="160"/>
      <c r="J85" s="161"/>
    </row>
    <row r="86" spans="1:10" s="1" customFormat="1" x14ac:dyDescent="0.2">
      <c r="A86" s="277"/>
      <c r="B86" s="278"/>
      <c r="C86" s="278"/>
      <c r="D86" s="278"/>
      <c r="E86" s="278"/>
      <c r="F86" s="278"/>
      <c r="G86" s="278"/>
      <c r="H86" s="278"/>
      <c r="I86" s="278"/>
      <c r="J86" s="279"/>
    </row>
    <row r="87" spans="1:10" s="1" customFormat="1" x14ac:dyDescent="0.2">
      <c r="A87" s="277"/>
      <c r="B87" s="278"/>
      <c r="C87" s="278"/>
      <c r="D87" s="278"/>
      <c r="E87" s="278"/>
      <c r="F87" s="278"/>
      <c r="G87" s="278"/>
      <c r="H87" s="278"/>
      <c r="I87" s="278"/>
      <c r="J87" s="279"/>
    </row>
    <row r="88" spans="1:10" s="1" customFormat="1" x14ac:dyDescent="0.2">
      <c r="A88" s="277"/>
      <c r="B88" s="278"/>
      <c r="C88" s="278"/>
      <c r="D88" s="278"/>
      <c r="E88" s="278"/>
      <c r="F88" s="278"/>
      <c r="G88" s="278"/>
      <c r="H88" s="278"/>
      <c r="I88" s="278"/>
      <c r="J88" s="279"/>
    </row>
    <row r="89" spans="1:10" s="1" customFormat="1" x14ac:dyDescent="0.2">
      <c r="A89" s="277"/>
      <c r="B89" s="278"/>
      <c r="C89" s="278"/>
      <c r="D89" s="278"/>
      <c r="E89" s="278"/>
      <c r="F89" s="278"/>
      <c r="G89" s="278"/>
      <c r="H89" s="278"/>
      <c r="I89" s="278"/>
      <c r="J89" s="279"/>
    </row>
    <row r="90" spans="1:10" s="1" customFormat="1" x14ac:dyDescent="0.2">
      <c r="A90" s="277"/>
      <c r="B90" s="278"/>
      <c r="C90" s="278"/>
      <c r="D90" s="278"/>
      <c r="E90" s="278"/>
      <c r="F90" s="278"/>
      <c r="G90" s="278"/>
      <c r="H90" s="278"/>
      <c r="I90" s="278"/>
      <c r="J90" s="279"/>
    </row>
    <row r="91" spans="1:10" s="1" customFormat="1" x14ac:dyDescent="0.2">
      <c r="A91" s="277"/>
      <c r="B91" s="278"/>
      <c r="C91" s="278"/>
      <c r="D91" s="278"/>
      <c r="E91" s="278"/>
      <c r="F91" s="278"/>
      <c r="G91" s="278"/>
      <c r="H91" s="278"/>
      <c r="I91" s="278"/>
      <c r="J91" s="279"/>
    </row>
    <row r="92" spans="1:10" s="1" customFormat="1" x14ac:dyDescent="0.2">
      <c r="A92" s="277"/>
      <c r="B92" s="359"/>
      <c r="C92" s="359"/>
      <c r="D92" s="359"/>
      <c r="E92" s="359"/>
      <c r="F92" s="359"/>
      <c r="G92" s="359"/>
      <c r="H92" s="359"/>
      <c r="I92" s="359"/>
      <c r="J92" s="360"/>
    </row>
    <row r="93" spans="1:10" s="1" customFormat="1" x14ac:dyDescent="0.2">
      <c r="A93" s="348"/>
      <c r="B93" s="349"/>
      <c r="C93" s="349"/>
      <c r="D93" s="349"/>
      <c r="E93" s="349"/>
      <c r="F93" s="349"/>
      <c r="G93" s="349"/>
      <c r="H93" s="349"/>
      <c r="I93" s="349"/>
      <c r="J93" s="350"/>
    </row>
    <row r="94" spans="1:10" s="1" customFormat="1" x14ac:dyDescent="0.2">
      <c r="A94" s="156" t="s">
        <v>300</v>
      </c>
      <c r="B94" s="149"/>
      <c r="C94" s="149"/>
      <c r="D94" s="149"/>
      <c r="E94" s="149"/>
      <c r="F94" s="149"/>
      <c r="G94" s="149"/>
      <c r="H94" s="149"/>
      <c r="I94" s="149"/>
      <c r="J94" s="150"/>
    </row>
    <row r="95" spans="1:10" s="1" customFormat="1" x14ac:dyDescent="0.2">
      <c r="A95" s="148" t="s">
        <v>332</v>
      </c>
      <c r="B95" s="149"/>
      <c r="C95" s="149"/>
      <c r="D95" s="149"/>
      <c r="E95" s="149"/>
      <c r="F95" s="149"/>
      <c r="G95" s="149"/>
      <c r="H95" s="149"/>
      <c r="I95" s="149"/>
      <c r="J95" s="150"/>
    </row>
    <row r="96" spans="1:10" s="1" customFormat="1" x14ac:dyDescent="0.2">
      <c r="A96" s="282"/>
      <c r="B96" s="283"/>
      <c r="C96" s="283"/>
      <c r="D96" s="283"/>
      <c r="E96" s="283"/>
      <c r="F96" s="283"/>
      <c r="G96" s="283"/>
      <c r="H96" s="283"/>
      <c r="I96" s="283"/>
      <c r="J96" s="284"/>
    </row>
    <row r="97" spans="1:10" s="1" customFormat="1" x14ac:dyDescent="0.2">
      <c r="A97" s="282"/>
      <c r="B97" s="283"/>
      <c r="C97" s="283"/>
      <c r="D97" s="283"/>
      <c r="E97" s="283"/>
      <c r="F97" s="283"/>
      <c r="G97" s="283"/>
      <c r="H97" s="283"/>
      <c r="I97" s="283"/>
      <c r="J97" s="284"/>
    </row>
    <row r="98" spans="1:10" s="1" customFormat="1" x14ac:dyDescent="0.2">
      <c r="A98" s="282"/>
      <c r="B98" s="283"/>
      <c r="C98" s="283"/>
      <c r="D98" s="283"/>
      <c r="E98" s="283"/>
      <c r="F98" s="283"/>
      <c r="G98" s="283"/>
      <c r="H98" s="283"/>
      <c r="I98" s="283"/>
      <c r="J98" s="284"/>
    </row>
    <row r="99" spans="1:10" s="1" customFormat="1" x14ac:dyDescent="0.2">
      <c r="A99" s="282"/>
      <c r="B99" s="283"/>
      <c r="C99" s="283"/>
      <c r="D99" s="283"/>
      <c r="E99" s="283"/>
      <c r="F99" s="283"/>
      <c r="G99" s="283"/>
      <c r="H99" s="283"/>
      <c r="I99" s="283"/>
      <c r="J99" s="284"/>
    </row>
    <row r="100" spans="1:10" s="1" customFormat="1" x14ac:dyDescent="0.2">
      <c r="A100" s="282"/>
      <c r="B100" s="283"/>
      <c r="C100" s="283"/>
      <c r="D100" s="283"/>
      <c r="E100" s="283"/>
      <c r="F100" s="283"/>
      <c r="G100" s="283"/>
      <c r="H100" s="283"/>
      <c r="I100" s="283"/>
      <c r="J100" s="284"/>
    </row>
    <row r="101" spans="1:10" s="1" customFormat="1" x14ac:dyDescent="0.2">
      <c r="A101" s="282"/>
      <c r="B101" s="283"/>
      <c r="C101" s="283"/>
      <c r="D101" s="283"/>
      <c r="E101" s="283"/>
      <c r="F101" s="283"/>
      <c r="G101" s="283"/>
      <c r="H101" s="283"/>
      <c r="I101" s="283"/>
      <c r="J101" s="284"/>
    </row>
    <row r="102" spans="1:10" s="1" customFormat="1" x14ac:dyDescent="0.2">
      <c r="A102" s="282"/>
      <c r="B102" s="283"/>
      <c r="C102" s="283"/>
      <c r="D102" s="283"/>
      <c r="E102" s="283"/>
      <c r="F102" s="283"/>
      <c r="G102" s="283"/>
      <c r="H102" s="283"/>
      <c r="I102" s="283"/>
      <c r="J102" s="284"/>
    </row>
    <row r="103" spans="1:10" s="1" customFormat="1" x14ac:dyDescent="0.2">
      <c r="A103" s="282"/>
      <c r="B103" s="283"/>
      <c r="C103" s="283"/>
      <c r="D103" s="283"/>
      <c r="E103" s="283"/>
      <c r="F103" s="283"/>
      <c r="G103" s="283"/>
      <c r="H103" s="283"/>
      <c r="I103" s="283"/>
      <c r="J103" s="284"/>
    </row>
    <row r="104" spans="1:10" s="1" customFormat="1" x14ac:dyDescent="0.2">
      <c r="A104" s="282"/>
      <c r="B104" s="283"/>
      <c r="C104" s="283"/>
      <c r="D104" s="283"/>
      <c r="E104" s="283"/>
      <c r="F104" s="283"/>
      <c r="G104" s="283"/>
      <c r="H104" s="283"/>
      <c r="I104" s="283"/>
      <c r="J104" s="284"/>
    </row>
    <row r="105" spans="1:10" s="1" customFormat="1" x14ac:dyDescent="0.2">
      <c r="A105" s="282"/>
      <c r="B105" s="283"/>
      <c r="C105" s="283"/>
      <c r="D105" s="283"/>
      <c r="E105" s="283"/>
      <c r="F105" s="283"/>
      <c r="G105" s="283"/>
      <c r="H105" s="283"/>
      <c r="I105" s="283"/>
      <c r="J105" s="284"/>
    </row>
    <row r="106" spans="1:10" s="1" customFormat="1" ht="13.5" customHeight="1" x14ac:dyDescent="0.2">
      <c r="A106" s="162"/>
      <c r="B106" s="163"/>
      <c r="C106" s="163"/>
      <c r="D106" s="163"/>
      <c r="E106" s="163"/>
      <c r="F106" s="163"/>
      <c r="G106" s="163"/>
      <c r="H106" s="163"/>
      <c r="I106" s="163"/>
      <c r="J106" s="164"/>
    </row>
    <row r="107" spans="1:10" s="1" customFormat="1" x14ac:dyDescent="0.2">
      <c r="A107" s="162"/>
      <c r="B107" s="163"/>
      <c r="C107" s="163"/>
      <c r="D107" s="163"/>
      <c r="E107" s="163"/>
      <c r="F107" s="163"/>
      <c r="G107" s="163"/>
      <c r="H107" s="163"/>
      <c r="I107" s="163"/>
      <c r="J107" s="164"/>
    </row>
    <row r="108" spans="1:10" s="1" customFormat="1" x14ac:dyDescent="0.2">
      <c r="A108" s="162"/>
      <c r="B108" s="163"/>
      <c r="C108" s="163"/>
      <c r="D108" s="163"/>
      <c r="E108" s="163"/>
      <c r="F108" s="163"/>
      <c r="G108" s="163"/>
      <c r="H108" s="163"/>
      <c r="I108" s="163"/>
      <c r="J108" s="164"/>
    </row>
    <row r="109" spans="1:10" s="1" customFormat="1" x14ac:dyDescent="0.2">
      <c r="A109" s="162"/>
      <c r="B109" s="163"/>
      <c r="C109" s="163"/>
      <c r="D109" s="163"/>
      <c r="E109" s="163"/>
      <c r="F109" s="163"/>
      <c r="G109" s="163"/>
      <c r="H109" s="163"/>
      <c r="I109" s="163"/>
      <c r="J109" s="164"/>
    </row>
    <row r="110" spans="1:10" s="1" customFormat="1" x14ac:dyDescent="0.2">
      <c r="A110" s="162"/>
      <c r="B110" s="163"/>
      <c r="C110" s="163"/>
      <c r="D110" s="163"/>
      <c r="E110" s="163"/>
      <c r="F110" s="163"/>
      <c r="G110" s="163"/>
      <c r="H110" s="163"/>
      <c r="I110" s="163"/>
      <c r="J110" s="164"/>
    </row>
    <row r="111" spans="1:10" s="1" customFormat="1" x14ac:dyDescent="0.2">
      <c r="A111" s="162"/>
      <c r="B111" s="163"/>
      <c r="C111" s="163"/>
      <c r="D111" s="163"/>
      <c r="E111" s="163"/>
      <c r="F111" s="163"/>
      <c r="G111" s="163"/>
      <c r="H111" s="163"/>
      <c r="I111" s="163"/>
      <c r="J111" s="164"/>
    </row>
    <row r="112" spans="1:10" s="1" customFormat="1" x14ac:dyDescent="0.2">
      <c r="A112" s="162"/>
      <c r="B112" s="163"/>
      <c r="C112" s="163"/>
      <c r="D112" s="163"/>
      <c r="E112" s="163"/>
      <c r="F112" s="163"/>
      <c r="G112" s="163"/>
      <c r="H112" s="163"/>
      <c r="I112" s="163"/>
      <c r="J112" s="164"/>
    </row>
    <row r="113" spans="1:10" s="1" customFormat="1" x14ac:dyDescent="0.2">
      <c r="A113" s="282"/>
      <c r="B113" s="283"/>
      <c r="C113" s="283"/>
      <c r="D113" s="283"/>
      <c r="E113" s="283"/>
      <c r="F113" s="283"/>
      <c r="G113" s="283"/>
      <c r="H113" s="283"/>
      <c r="I113" s="283"/>
      <c r="J113" s="284"/>
    </row>
    <row r="114" spans="1:10" s="1" customFormat="1" x14ac:dyDescent="0.2">
      <c r="A114" s="282"/>
      <c r="B114" s="283"/>
      <c r="C114" s="283"/>
      <c r="D114" s="283"/>
      <c r="E114" s="283"/>
      <c r="F114" s="283"/>
      <c r="G114" s="283"/>
      <c r="H114" s="283"/>
      <c r="I114" s="283"/>
      <c r="J114" s="284"/>
    </row>
    <row r="115" spans="1:10" s="1" customFormat="1" x14ac:dyDescent="0.2">
      <c r="A115" s="282"/>
      <c r="B115" s="283"/>
      <c r="C115" s="283"/>
      <c r="D115" s="283"/>
      <c r="E115" s="283"/>
      <c r="F115" s="283"/>
      <c r="G115" s="283"/>
      <c r="H115" s="283"/>
      <c r="I115" s="283"/>
      <c r="J115" s="284"/>
    </row>
    <row r="116" spans="1:10" s="1" customFormat="1" ht="13.5" customHeight="1" x14ac:dyDescent="0.2">
      <c r="A116" s="282"/>
      <c r="B116" s="283"/>
      <c r="C116" s="283"/>
      <c r="D116" s="283"/>
      <c r="E116" s="283"/>
      <c r="F116" s="283"/>
      <c r="G116" s="283"/>
      <c r="H116" s="283"/>
      <c r="I116" s="283"/>
      <c r="J116" s="284"/>
    </row>
    <row r="117" spans="1:10" s="1" customFormat="1" ht="13.5" customHeight="1" thickBot="1" x14ac:dyDescent="0.25">
      <c r="A117" s="329"/>
      <c r="B117" s="330"/>
      <c r="C117" s="330"/>
      <c r="D117" s="330"/>
      <c r="E117" s="330"/>
      <c r="F117" s="330"/>
      <c r="G117" s="330"/>
      <c r="H117" s="330"/>
      <c r="I117" s="330"/>
      <c r="J117" s="331"/>
    </row>
    <row r="118" spans="1:10" x14ac:dyDescent="0.2">
      <c r="A118" s="165" t="s">
        <v>367</v>
      </c>
      <c r="B118" s="166"/>
      <c r="C118" s="166"/>
      <c r="D118" s="166"/>
      <c r="E118" s="166"/>
      <c r="F118" s="166"/>
      <c r="G118" s="166"/>
      <c r="H118" s="166"/>
      <c r="I118" s="166"/>
      <c r="J118" s="167"/>
    </row>
    <row r="119" spans="1:10" x14ac:dyDescent="0.2">
      <c r="A119" s="145" t="s">
        <v>30</v>
      </c>
      <c r="B119" s="146"/>
      <c r="C119" s="146"/>
      <c r="D119" s="146"/>
      <c r="E119" s="146"/>
      <c r="F119" s="146"/>
      <c r="G119" s="146"/>
      <c r="H119" s="146"/>
      <c r="I119" s="146"/>
      <c r="J119" s="147"/>
    </row>
    <row r="120" spans="1:10" x14ac:dyDescent="0.2">
      <c r="A120" s="156" t="s">
        <v>31</v>
      </c>
      <c r="B120" s="149"/>
      <c r="C120" s="149"/>
      <c r="D120" s="149"/>
      <c r="E120" s="149"/>
      <c r="F120" s="149"/>
      <c r="G120" s="149"/>
      <c r="H120" s="149"/>
      <c r="I120" s="149"/>
      <c r="J120" s="150"/>
    </row>
    <row r="121" spans="1:10" x14ac:dyDescent="0.2">
      <c r="A121" s="168"/>
      <c r="B121" s="169" t="s">
        <v>33</v>
      </c>
      <c r="C121" s="170"/>
      <c r="D121" s="149" t="s">
        <v>374</v>
      </c>
      <c r="E121" s="149"/>
      <c r="F121" s="2"/>
      <c r="G121" s="149"/>
      <c r="H121" s="149"/>
      <c r="I121" s="149"/>
      <c r="J121" s="150"/>
    </row>
    <row r="122" spans="1:10" x14ac:dyDescent="0.2">
      <c r="A122" s="156"/>
      <c r="B122" s="149"/>
      <c r="C122" s="149"/>
      <c r="D122" s="149"/>
      <c r="E122" s="149"/>
      <c r="F122" s="149"/>
      <c r="G122" s="149"/>
      <c r="H122" s="149"/>
      <c r="I122" s="149"/>
      <c r="J122" s="150"/>
    </row>
    <row r="123" spans="1:10" x14ac:dyDescent="0.2">
      <c r="A123" s="156" t="s">
        <v>32</v>
      </c>
      <c r="B123" s="149"/>
      <c r="C123" s="149"/>
      <c r="D123" s="149"/>
      <c r="E123" s="149"/>
      <c r="F123" s="149"/>
      <c r="G123" s="149"/>
      <c r="H123" s="149"/>
      <c r="I123" s="149"/>
      <c r="J123" s="150"/>
    </row>
    <row r="124" spans="1:10" x14ac:dyDescent="0.2">
      <c r="A124" s="156" t="s">
        <v>67</v>
      </c>
      <c r="B124" s="149"/>
      <c r="C124" s="149"/>
      <c r="D124" s="149"/>
      <c r="E124" s="149"/>
      <c r="F124" s="149"/>
      <c r="G124" s="149"/>
      <c r="H124" s="149"/>
      <c r="I124" s="149"/>
      <c r="J124" s="150"/>
    </row>
    <row r="125" spans="1:10" x14ac:dyDescent="0.2">
      <c r="A125" s="148" t="s">
        <v>59</v>
      </c>
      <c r="B125" s="152"/>
      <c r="C125" s="149"/>
      <c r="D125" s="149"/>
      <c r="E125" s="149"/>
      <c r="F125" s="149"/>
      <c r="G125" s="149"/>
      <c r="H125" s="149"/>
      <c r="I125" s="149"/>
      <c r="J125" s="150"/>
    </row>
    <row r="126" spans="1:10" x14ac:dyDescent="0.2">
      <c r="A126" s="148" t="s">
        <v>60</v>
      </c>
      <c r="B126" s="152"/>
      <c r="C126" s="149"/>
      <c r="D126" s="149"/>
      <c r="E126" s="149"/>
      <c r="F126" s="149"/>
      <c r="G126" s="149"/>
      <c r="H126" s="149"/>
      <c r="I126" s="149"/>
      <c r="J126" s="150"/>
    </row>
    <row r="127" spans="1:10" x14ac:dyDescent="0.2">
      <c r="A127" s="148" t="s">
        <v>61</v>
      </c>
      <c r="B127" s="152"/>
      <c r="C127" s="149"/>
      <c r="D127" s="149"/>
      <c r="E127" s="149"/>
      <c r="F127" s="149"/>
      <c r="G127" s="149"/>
      <c r="H127" s="149"/>
      <c r="I127" s="149"/>
      <c r="J127" s="150"/>
    </row>
    <row r="128" spans="1:10" x14ac:dyDescent="0.2">
      <c r="A128" s="148" t="s">
        <v>62</v>
      </c>
      <c r="B128" s="152"/>
      <c r="C128" s="149"/>
      <c r="D128" s="149"/>
      <c r="E128" s="149"/>
      <c r="F128" s="149"/>
      <c r="G128" s="149"/>
      <c r="H128" s="149"/>
      <c r="I128" s="149"/>
      <c r="J128" s="150"/>
    </row>
    <row r="129" spans="1:10" x14ac:dyDescent="0.2">
      <c r="A129" s="148" t="s">
        <v>63</v>
      </c>
      <c r="B129" s="152"/>
      <c r="C129" s="149"/>
      <c r="D129" s="149"/>
      <c r="E129" s="149"/>
      <c r="F129" s="149"/>
      <c r="G129" s="149"/>
      <c r="H129" s="149"/>
      <c r="I129" s="149"/>
      <c r="J129" s="150"/>
    </row>
    <row r="130" spans="1:10" x14ac:dyDescent="0.2">
      <c r="A130" s="148" t="s">
        <v>64</v>
      </c>
      <c r="B130" s="152"/>
      <c r="C130" s="149"/>
      <c r="D130" s="149"/>
      <c r="E130" s="149"/>
      <c r="F130" s="149"/>
      <c r="G130" s="149"/>
      <c r="H130" s="149"/>
      <c r="I130" s="149"/>
      <c r="J130" s="150"/>
    </row>
    <row r="131" spans="1:10" x14ac:dyDescent="0.2">
      <c r="A131" s="148" t="s">
        <v>65</v>
      </c>
      <c r="B131" s="152"/>
      <c r="C131" s="149"/>
      <c r="D131" s="149"/>
      <c r="E131" s="149"/>
      <c r="F131" s="149"/>
      <c r="G131" s="149"/>
      <c r="H131" s="149"/>
      <c r="I131" s="149"/>
      <c r="J131" s="150"/>
    </row>
    <row r="132" spans="1:10" x14ac:dyDescent="0.2">
      <c r="A132" s="148" t="s">
        <v>66</v>
      </c>
      <c r="B132" s="149"/>
      <c r="C132" s="149"/>
      <c r="D132" s="149"/>
      <c r="E132" s="149"/>
      <c r="F132" s="149"/>
      <c r="G132" s="149"/>
      <c r="H132" s="149"/>
      <c r="I132" s="149"/>
      <c r="J132" s="150"/>
    </row>
    <row r="133" spans="1:10" x14ac:dyDescent="0.2">
      <c r="A133" s="156"/>
      <c r="B133" s="149"/>
      <c r="C133" s="149"/>
      <c r="D133" s="149"/>
      <c r="E133" s="149"/>
      <c r="F133" s="149"/>
      <c r="G133" s="149"/>
      <c r="H133" s="149"/>
      <c r="I133" s="149"/>
      <c r="J133" s="150"/>
    </row>
    <row r="134" spans="1:10" x14ac:dyDescent="0.2">
      <c r="A134" s="156"/>
      <c r="B134" s="149"/>
      <c r="C134" s="149"/>
      <c r="D134" s="149"/>
      <c r="E134" s="149"/>
      <c r="F134" s="149"/>
      <c r="G134" s="149"/>
      <c r="H134" s="149"/>
      <c r="I134" s="149"/>
      <c r="J134" s="150"/>
    </row>
    <row r="135" spans="1:10" x14ac:dyDescent="0.2">
      <c r="A135" s="156"/>
      <c r="B135" s="149"/>
      <c r="C135" s="149"/>
      <c r="D135" s="149"/>
      <c r="E135" s="149"/>
      <c r="F135" s="149"/>
      <c r="G135" s="149"/>
      <c r="H135" s="149"/>
      <c r="I135" s="149"/>
      <c r="J135" s="150"/>
    </row>
    <row r="136" spans="1:10" x14ac:dyDescent="0.2">
      <c r="A136" s="156"/>
      <c r="B136" s="149"/>
      <c r="C136" s="149"/>
      <c r="D136" s="149"/>
      <c r="E136" s="149"/>
      <c r="F136" s="149"/>
      <c r="G136" s="149"/>
      <c r="H136" s="149"/>
      <c r="I136" s="149"/>
      <c r="J136" s="150"/>
    </row>
    <row r="137" spans="1:10" x14ac:dyDescent="0.2">
      <c r="A137" s="156" t="s">
        <v>329</v>
      </c>
      <c r="B137" s="149"/>
      <c r="C137" s="149"/>
      <c r="D137" s="149"/>
      <c r="E137" s="149"/>
      <c r="F137" s="149"/>
      <c r="G137" s="149"/>
      <c r="H137" s="149"/>
      <c r="I137" s="149"/>
      <c r="J137" s="150"/>
    </row>
    <row r="138" spans="1:10" x14ac:dyDescent="0.2">
      <c r="A138" s="156" t="s">
        <v>321</v>
      </c>
      <c r="B138" s="152"/>
      <c r="C138" s="149"/>
      <c r="D138" s="149"/>
      <c r="E138" s="149"/>
      <c r="F138" s="149"/>
      <c r="G138" s="149"/>
      <c r="H138" s="149"/>
      <c r="I138" s="149"/>
      <c r="J138" s="150"/>
    </row>
    <row r="139" spans="1:10" x14ac:dyDescent="0.2">
      <c r="A139" s="148"/>
      <c r="B139" s="152" t="s">
        <v>317</v>
      </c>
      <c r="C139" s="149"/>
      <c r="D139" s="149"/>
      <c r="E139" s="149"/>
      <c r="F139" s="149"/>
      <c r="G139" s="149"/>
      <c r="H139" s="149"/>
      <c r="I139" s="149"/>
      <c r="J139" s="150"/>
    </row>
    <row r="140" spans="1:10" x14ac:dyDescent="0.2">
      <c r="A140" s="148"/>
      <c r="B140" s="152" t="s">
        <v>361</v>
      </c>
      <c r="C140" s="149"/>
      <c r="D140" s="149"/>
      <c r="E140" s="149"/>
      <c r="F140" s="149"/>
      <c r="G140" s="149"/>
      <c r="H140" s="149"/>
      <c r="I140" s="149"/>
      <c r="J140" s="150"/>
    </row>
    <row r="141" spans="1:10" x14ac:dyDescent="0.2">
      <c r="A141" s="148"/>
      <c r="B141" s="152"/>
      <c r="C141" s="149"/>
      <c r="D141" s="149"/>
      <c r="E141" s="149"/>
      <c r="F141" s="149"/>
      <c r="G141" s="149"/>
      <c r="H141" s="149"/>
      <c r="I141" s="149"/>
      <c r="J141" s="150"/>
    </row>
    <row r="142" spans="1:10" x14ac:dyDescent="0.2">
      <c r="A142" s="148" t="s">
        <v>318</v>
      </c>
      <c r="B142" s="152"/>
      <c r="C142" s="149"/>
      <c r="D142" s="149"/>
      <c r="E142" s="149"/>
      <c r="F142" s="149"/>
      <c r="G142" s="149"/>
      <c r="H142" s="149"/>
      <c r="I142" s="149"/>
      <c r="J142" s="150"/>
    </row>
    <row r="143" spans="1:10" x14ac:dyDescent="0.2">
      <c r="A143" s="148"/>
      <c r="B143" s="152" t="s">
        <v>356</v>
      </c>
      <c r="C143" s="149"/>
      <c r="D143" s="149"/>
      <c r="E143" s="149"/>
      <c r="F143" s="149"/>
      <c r="G143" s="149"/>
      <c r="H143" s="149"/>
      <c r="I143" s="149"/>
      <c r="J143" s="150"/>
    </row>
    <row r="144" spans="1:10" x14ac:dyDescent="0.2">
      <c r="A144" s="156"/>
      <c r="B144" s="152" t="s">
        <v>322</v>
      </c>
      <c r="C144" s="149"/>
      <c r="D144" s="149"/>
      <c r="E144" s="149"/>
      <c r="F144" s="149"/>
      <c r="G144" s="149"/>
      <c r="H144" s="149"/>
      <c r="I144" s="149"/>
      <c r="J144" s="150"/>
    </row>
    <row r="145" spans="1:10" x14ac:dyDescent="0.2">
      <c r="A145" s="156"/>
      <c r="B145" s="152" t="s">
        <v>323</v>
      </c>
      <c r="C145" s="149"/>
      <c r="D145" s="149"/>
      <c r="E145" s="149"/>
      <c r="F145" s="149"/>
      <c r="G145" s="149"/>
      <c r="H145" s="149"/>
      <c r="I145" s="149"/>
      <c r="J145" s="150"/>
    </row>
    <row r="146" spans="1:10" x14ac:dyDescent="0.2">
      <c r="A146" s="156"/>
      <c r="B146" s="152" t="s">
        <v>330</v>
      </c>
      <c r="C146" s="149"/>
      <c r="D146" s="149"/>
      <c r="E146" s="149"/>
      <c r="F146" s="149"/>
      <c r="G146" s="149"/>
      <c r="H146" s="149"/>
      <c r="I146" s="149"/>
      <c r="J146" s="150"/>
    </row>
    <row r="147" spans="1:10" x14ac:dyDescent="0.2">
      <c r="A147" s="156"/>
      <c r="B147" s="149"/>
      <c r="C147" s="149"/>
      <c r="D147" s="149"/>
      <c r="E147" s="149"/>
      <c r="F147" s="149"/>
      <c r="G147" s="149"/>
      <c r="H147" s="149"/>
      <c r="I147" s="149"/>
      <c r="J147" s="150"/>
    </row>
    <row r="148" spans="1:10" x14ac:dyDescent="0.2">
      <c r="A148" s="88"/>
      <c r="B148" s="149" t="s">
        <v>44</v>
      </c>
      <c r="C148" s="149"/>
      <c r="D148" s="2"/>
      <c r="E148" s="2"/>
      <c r="F148" s="2"/>
      <c r="G148" s="157"/>
      <c r="H148" s="149" t="s">
        <v>28</v>
      </c>
      <c r="I148" s="171">
        <f>D148*G148</f>
        <v>0</v>
      </c>
      <c r="J148" s="150"/>
    </row>
    <row r="149" spans="1:10" x14ac:dyDescent="0.2">
      <c r="A149" s="16"/>
      <c r="B149" s="5" t="s">
        <v>319</v>
      </c>
      <c r="C149" s="5"/>
      <c r="D149" s="12"/>
      <c r="E149" s="12"/>
      <c r="F149" s="12"/>
      <c r="G149" s="126">
        <f>'別紙3 導入設備の明細表'!AP21</f>
        <v>90</v>
      </c>
      <c r="H149" s="5" t="s">
        <v>375</v>
      </c>
      <c r="I149" s="15">
        <f>SUM(I145:I148)</f>
        <v>0</v>
      </c>
      <c r="J149" s="11"/>
    </row>
    <row r="150" spans="1:10" x14ac:dyDescent="0.2">
      <c r="A150" s="10"/>
      <c r="B150" s="5" t="s">
        <v>320</v>
      </c>
      <c r="C150" s="5"/>
      <c r="D150" s="13"/>
      <c r="E150" s="5"/>
      <c r="F150" s="12"/>
      <c r="G150" s="126">
        <f>IF(ISERROR(G148/G149)=TRUE,"",G148/G149)</f>
        <v>0</v>
      </c>
      <c r="H150" s="5" t="s">
        <v>326</v>
      </c>
      <c r="I150" s="5"/>
      <c r="J150" s="11"/>
    </row>
    <row r="151" spans="1:10" s="1" customFormat="1" x14ac:dyDescent="0.2">
      <c r="A151" s="156"/>
      <c r="B151" s="149"/>
      <c r="C151" s="149"/>
      <c r="D151" s="149"/>
      <c r="E151" s="149"/>
      <c r="F151" s="149"/>
      <c r="G151" s="149"/>
      <c r="H151" s="149"/>
      <c r="I151" s="149"/>
      <c r="J151" s="150"/>
    </row>
    <row r="152" spans="1:10" s="1" customFormat="1" x14ac:dyDescent="0.2">
      <c r="A152" s="156"/>
      <c r="B152" s="149"/>
      <c r="C152" s="149"/>
      <c r="D152" s="149"/>
      <c r="E152" s="149"/>
      <c r="F152" s="149"/>
      <c r="G152" s="149"/>
      <c r="H152" s="149"/>
      <c r="I152" s="149"/>
      <c r="J152" s="150"/>
    </row>
    <row r="153" spans="1:10" s="1" customFormat="1" x14ac:dyDescent="0.2">
      <c r="A153" s="156"/>
      <c r="B153" s="149"/>
      <c r="C153" s="149"/>
      <c r="D153" s="149"/>
      <c r="E153" s="149"/>
      <c r="F153" s="149"/>
      <c r="G153" s="149"/>
      <c r="H153" s="149"/>
      <c r="I153" s="149"/>
      <c r="J153" s="150"/>
    </row>
    <row r="154" spans="1:10" s="1" customFormat="1" x14ac:dyDescent="0.2">
      <c r="A154" s="156" t="s">
        <v>68</v>
      </c>
      <c r="B154" s="149"/>
      <c r="C154" s="149"/>
      <c r="D154" s="172"/>
      <c r="E154" s="149"/>
      <c r="F154" s="173"/>
      <c r="G154" s="149"/>
      <c r="H154" s="149"/>
      <c r="I154" s="149"/>
      <c r="J154" s="150"/>
    </row>
    <row r="155" spans="1:10" s="1" customFormat="1" x14ac:dyDescent="0.2">
      <c r="A155" s="156" t="s">
        <v>69</v>
      </c>
      <c r="B155" s="149"/>
      <c r="C155" s="149"/>
      <c r="D155" s="172"/>
      <c r="E155" s="149"/>
      <c r="F155" s="173"/>
      <c r="G155" s="149"/>
      <c r="H155" s="149"/>
      <c r="I155" s="149"/>
      <c r="J155" s="150"/>
    </row>
    <row r="156" spans="1:10" s="1" customFormat="1" x14ac:dyDescent="0.2">
      <c r="A156" s="156"/>
      <c r="B156" s="149"/>
      <c r="C156" s="149"/>
      <c r="D156" s="172"/>
      <c r="E156" s="149"/>
      <c r="F156" s="173"/>
      <c r="G156" s="149"/>
      <c r="H156" s="149"/>
      <c r="I156" s="149"/>
      <c r="J156" s="150"/>
    </row>
    <row r="157" spans="1:10" s="1" customFormat="1" x14ac:dyDescent="0.2">
      <c r="A157" s="156"/>
      <c r="B157" s="149" t="s">
        <v>85</v>
      </c>
      <c r="C157" s="149"/>
      <c r="D157" s="2"/>
      <c r="E157" s="2"/>
      <c r="F157" s="2"/>
      <c r="G157" s="157"/>
      <c r="H157" s="149" t="s">
        <v>86</v>
      </c>
      <c r="I157" s="149"/>
      <c r="J157" s="150"/>
    </row>
    <row r="158" spans="1:10" x14ac:dyDescent="0.2">
      <c r="A158" s="10"/>
      <c r="B158" s="5" t="s">
        <v>87</v>
      </c>
      <c r="C158" s="5"/>
      <c r="D158" s="12"/>
      <c r="E158" s="12"/>
      <c r="F158" s="12"/>
      <c r="G158" s="126">
        <f>'別紙3 導入設備の明細表'!AN21</f>
        <v>6</v>
      </c>
      <c r="H158" s="5" t="s">
        <v>327</v>
      </c>
      <c r="I158" s="5"/>
      <c r="J158" s="11"/>
    </row>
    <row r="159" spans="1:10" x14ac:dyDescent="0.2">
      <c r="A159" s="10"/>
      <c r="B159" s="5" t="s">
        <v>70</v>
      </c>
      <c r="C159" s="5"/>
      <c r="D159" s="13"/>
      <c r="E159" s="5"/>
      <c r="F159" s="12"/>
      <c r="G159" s="126">
        <f>IF(ISERROR(G157/G158)=TRUE,"",G157/G158)</f>
        <v>0</v>
      </c>
      <c r="H159" s="5" t="s">
        <v>328</v>
      </c>
      <c r="I159" s="5"/>
      <c r="J159" s="11"/>
    </row>
    <row r="160" spans="1:10" s="1" customFormat="1" x14ac:dyDescent="0.2">
      <c r="A160" s="156"/>
      <c r="B160" s="149"/>
      <c r="C160" s="149"/>
      <c r="D160" s="172"/>
      <c r="E160" s="149"/>
      <c r="F160" s="2"/>
      <c r="G160" s="173"/>
      <c r="H160" s="149"/>
      <c r="I160" s="149"/>
      <c r="J160" s="150"/>
    </row>
    <row r="161" spans="1:10" s="1" customFormat="1" x14ac:dyDescent="0.2">
      <c r="A161" s="156"/>
      <c r="B161" s="149"/>
      <c r="C161" s="149"/>
      <c r="D161" s="172"/>
      <c r="E161" s="149"/>
      <c r="F161" s="2"/>
      <c r="G161" s="173"/>
      <c r="H161" s="149"/>
      <c r="I161" s="149"/>
      <c r="J161" s="150"/>
    </row>
    <row r="162" spans="1:10" s="1" customFormat="1" x14ac:dyDescent="0.2">
      <c r="A162" s="156"/>
      <c r="B162" s="149"/>
      <c r="C162" s="149"/>
      <c r="D162" s="172"/>
      <c r="E162" s="149"/>
      <c r="F162" s="2"/>
      <c r="G162" s="173"/>
      <c r="H162" s="149"/>
      <c r="I162" s="149"/>
      <c r="J162" s="150"/>
    </row>
    <row r="163" spans="1:10" s="1" customFormat="1" x14ac:dyDescent="0.2">
      <c r="A163" s="156"/>
      <c r="B163" s="149"/>
      <c r="C163" s="149"/>
      <c r="D163" s="172"/>
      <c r="E163" s="149"/>
      <c r="F163" s="2"/>
      <c r="G163" s="173"/>
      <c r="H163" s="149"/>
      <c r="I163" s="149"/>
      <c r="J163" s="150"/>
    </row>
    <row r="164" spans="1:10" s="1" customFormat="1" x14ac:dyDescent="0.2">
      <c r="A164" s="156"/>
      <c r="B164" s="149"/>
      <c r="C164" s="149"/>
      <c r="D164" s="172"/>
      <c r="E164" s="149"/>
      <c r="F164" s="2"/>
      <c r="G164" s="173"/>
      <c r="H164" s="149"/>
      <c r="I164" s="149"/>
      <c r="J164" s="150"/>
    </row>
    <row r="165" spans="1:10" s="1" customFormat="1" x14ac:dyDescent="0.2">
      <c r="A165" s="156"/>
      <c r="B165" s="149"/>
      <c r="C165" s="149"/>
      <c r="D165" s="172"/>
      <c r="E165" s="149"/>
      <c r="F165" s="2"/>
      <c r="G165" s="173"/>
      <c r="H165" s="149"/>
      <c r="I165" s="149"/>
      <c r="J165" s="150"/>
    </row>
    <row r="166" spans="1:10" s="1" customFormat="1" x14ac:dyDescent="0.2">
      <c r="A166" s="156"/>
      <c r="B166" s="149"/>
      <c r="C166" s="149"/>
      <c r="D166" s="172"/>
      <c r="E166" s="149"/>
      <c r="F166" s="2"/>
      <c r="G166" s="173"/>
      <c r="H166" s="149"/>
      <c r="I166" s="149"/>
      <c r="J166" s="150"/>
    </row>
    <row r="167" spans="1:10" s="1" customFormat="1" x14ac:dyDescent="0.2">
      <c r="A167" s="156"/>
      <c r="B167" s="149"/>
      <c r="C167" s="149"/>
      <c r="D167" s="172"/>
      <c r="E167" s="149"/>
      <c r="F167" s="2"/>
      <c r="G167" s="173"/>
      <c r="H167" s="149"/>
      <c r="I167" s="149"/>
      <c r="J167" s="150"/>
    </row>
    <row r="168" spans="1:10" s="1" customFormat="1" x14ac:dyDescent="0.2">
      <c r="A168" s="156"/>
      <c r="B168" s="149"/>
      <c r="C168" s="149"/>
      <c r="D168" s="172"/>
      <c r="E168" s="149"/>
      <c r="F168" s="2"/>
      <c r="G168" s="173"/>
      <c r="H168" s="149"/>
      <c r="I168" s="149"/>
      <c r="J168" s="150"/>
    </row>
    <row r="169" spans="1:10" s="1" customFormat="1" x14ac:dyDescent="0.2">
      <c r="A169" s="156"/>
      <c r="B169" s="149"/>
      <c r="C169" s="149"/>
      <c r="D169" s="172"/>
      <c r="E169" s="149"/>
      <c r="F169" s="2"/>
      <c r="G169" s="173"/>
      <c r="H169" s="149"/>
      <c r="I169" s="149"/>
      <c r="J169" s="150"/>
    </row>
    <row r="170" spans="1:10" s="1" customFormat="1" x14ac:dyDescent="0.2">
      <c r="A170" s="156"/>
      <c r="B170" s="149"/>
      <c r="C170" s="149"/>
      <c r="D170" s="172"/>
      <c r="E170" s="149"/>
      <c r="F170" s="2"/>
      <c r="G170" s="173"/>
      <c r="H170" s="149"/>
      <c r="I170" s="149"/>
      <c r="J170" s="150"/>
    </row>
    <row r="171" spans="1:10" s="1" customFormat="1" ht="13.8" thickBot="1" x14ac:dyDescent="0.25">
      <c r="A171" s="174"/>
      <c r="B171" s="175"/>
      <c r="C171" s="175"/>
      <c r="D171" s="175"/>
      <c r="E171" s="175"/>
      <c r="F171" s="175"/>
      <c r="G171" s="175"/>
      <c r="H171" s="175"/>
      <c r="I171" s="175"/>
      <c r="J171" s="176"/>
    </row>
    <row r="172" spans="1:10" s="1" customFormat="1" x14ac:dyDescent="0.2">
      <c r="A172" s="142" t="s">
        <v>34</v>
      </c>
      <c r="B172" s="143"/>
      <c r="C172" s="143"/>
      <c r="D172" s="143"/>
      <c r="E172" s="143"/>
      <c r="F172" s="143"/>
      <c r="G172" s="143"/>
      <c r="H172" s="143"/>
      <c r="I172" s="143"/>
      <c r="J172" s="144"/>
    </row>
    <row r="173" spans="1:10" s="1" customFormat="1" x14ac:dyDescent="0.2">
      <c r="A173" s="148" t="s">
        <v>383</v>
      </c>
      <c r="B173" s="149"/>
      <c r="C173" s="149"/>
      <c r="D173" s="149"/>
      <c r="E173" s="149"/>
      <c r="F173" s="149"/>
      <c r="G173" s="149"/>
      <c r="H173" s="149"/>
      <c r="I173" s="149"/>
      <c r="J173" s="150"/>
    </row>
    <row r="174" spans="1:10" s="1" customFormat="1" x14ac:dyDescent="0.2">
      <c r="A174" s="148" t="s">
        <v>384</v>
      </c>
      <c r="B174" s="149"/>
      <c r="C174" s="149"/>
      <c r="D174" s="149"/>
      <c r="E174" s="149"/>
      <c r="F174" s="149"/>
      <c r="G174" s="149"/>
      <c r="H174" s="149"/>
      <c r="I174" s="149"/>
      <c r="J174" s="150"/>
    </row>
    <row r="175" spans="1:10" s="1" customFormat="1" x14ac:dyDescent="0.2">
      <c r="A175" s="277"/>
      <c r="B175" s="278"/>
      <c r="C175" s="278"/>
      <c r="D175" s="278"/>
      <c r="E175" s="278"/>
      <c r="F175" s="278"/>
      <c r="G175" s="278"/>
      <c r="H175" s="278"/>
      <c r="I175" s="278"/>
      <c r="J175" s="279"/>
    </row>
    <row r="176" spans="1:10" s="1" customFormat="1" x14ac:dyDescent="0.2">
      <c r="A176" s="277"/>
      <c r="B176" s="278"/>
      <c r="C176" s="278"/>
      <c r="D176" s="278"/>
      <c r="E176" s="278"/>
      <c r="F176" s="278"/>
      <c r="G176" s="278"/>
      <c r="H176" s="278"/>
      <c r="I176" s="278"/>
      <c r="J176" s="279"/>
    </row>
    <row r="177" spans="1:10" s="1" customFormat="1" x14ac:dyDescent="0.2">
      <c r="A177" s="159"/>
      <c r="B177" s="160"/>
      <c r="C177" s="160"/>
      <c r="D177" s="160"/>
      <c r="E177" s="160"/>
      <c r="F177" s="160"/>
      <c r="G177" s="160"/>
      <c r="H177" s="160"/>
      <c r="I177" s="160"/>
      <c r="J177" s="161"/>
    </row>
    <row r="178" spans="1:10" s="1" customFormat="1" x14ac:dyDescent="0.2">
      <c r="A178" s="159"/>
      <c r="B178" s="160"/>
      <c r="C178" s="160"/>
      <c r="D178" s="160"/>
      <c r="E178" s="160"/>
      <c r="F178" s="160"/>
      <c r="G178" s="160"/>
      <c r="H178" s="160"/>
      <c r="I178" s="160"/>
      <c r="J178" s="161"/>
    </row>
    <row r="179" spans="1:10" s="1" customFormat="1" x14ac:dyDescent="0.2">
      <c r="A179" s="277"/>
      <c r="B179" s="278"/>
      <c r="C179" s="278"/>
      <c r="D179" s="278"/>
      <c r="E179" s="278"/>
      <c r="F179" s="278"/>
      <c r="G179" s="278"/>
      <c r="H179" s="278"/>
      <c r="I179" s="278"/>
      <c r="J179" s="279"/>
    </row>
    <row r="180" spans="1:10" s="1" customFormat="1" x14ac:dyDescent="0.2">
      <c r="A180" s="277"/>
      <c r="B180" s="278"/>
      <c r="C180" s="278"/>
      <c r="D180" s="278"/>
      <c r="E180" s="278"/>
      <c r="F180" s="278"/>
      <c r="G180" s="278"/>
      <c r="H180" s="278"/>
      <c r="I180" s="278"/>
      <c r="J180" s="279"/>
    </row>
    <row r="181" spans="1:10" s="1" customFormat="1" x14ac:dyDescent="0.2">
      <c r="A181" s="277"/>
      <c r="B181" s="278"/>
      <c r="C181" s="278"/>
      <c r="D181" s="278"/>
      <c r="E181" s="278"/>
      <c r="F181" s="278"/>
      <c r="G181" s="278"/>
      <c r="H181" s="278"/>
      <c r="I181" s="278"/>
      <c r="J181" s="279"/>
    </row>
    <row r="182" spans="1:10" s="1" customFormat="1" x14ac:dyDescent="0.2">
      <c r="A182" s="277"/>
      <c r="B182" s="278"/>
      <c r="C182" s="278"/>
      <c r="D182" s="278"/>
      <c r="E182" s="278"/>
      <c r="F182" s="278"/>
      <c r="G182" s="278"/>
      <c r="H182" s="278"/>
      <c r="I182" s="278"/>
      <c r="J182" s="279"/>
    </row>
    <row r="183" spans="1:10" s="1" customFormat="1" x14ac:dyDescent="0.2">
      <c r="A183" s="277"/>
      <c r="B183" s="278"/>
      <c r="C183" s="278"/>
      <c r="D183" s="278"/>
      <c r="E183" s="278"/>
      <c r="F183" s="278"/>
      <c r="G183" s="278"/>
      <c r="H183" s="278"/>
      <c r="I183" s="278"/>
      <c r="J183" s="279"/>
    </row>
    <row r="184" spans="1:10" s="1" customFormat="1" ht="13.5" customHeight="1" thickBot="1" x14ac:dyDescent="0.25">
      <c r="A184" s="277"/>
      <c r="B184" s="278"/>
      <c r="C184" s="278"/>
      <c r="D184" s="278"/>
      <c r="E184" s="278"/>
      <c r="F184" s="278"/>
      <c r="G184" s="278"/>
      <c r="H184" s="278"/>
      <c r="I184" s="278"/>
      <c r="J184" s="279"/>
    </row>
    <row r="185" spans="1:10" s="1" customFormat="1" x14ac:dyDescent="0.2">
      <c r="A185" s="142" t="s">
        <v>35</v>
      </c>
      <c r="B185" s="143"/>
      <c r="C185" s="143"/>
      <c r="D185" s="143"/>
      <c r="E185" s="143"/>
      <c r="F185" s="143"/>
      <c r="G185" s="143"/>
      <c r="H185" s="143"/>
      <c r="I185" s="143"/>
      <c r="J185" s="144"/>
    </row>
    <row r="186" spans="1:10" s="1" customFormat="1" x14ac:dyDescent="0.2">
      <c r="A186" s="148" t="s">
        <v>36</v>
      </c>
      <c r="B186" s="149"/>
      <c r="C186" s="149"/>
      <c r="D186" s="149"/>
      <c r="E186" s="149"/>
      <c r="F186" s="149"/>
      <c r="G186" s="149"/>
      <c r="H186" s="149"/>
      <c r="I186" s="149"/>
      <c r="J186" s="150"/>
    </row>
    <row r="187" spans="1:10" s="1" customFormat="1" x14ac:dyDescent="0.2">
      <c r="A187" s="277"/>
      <c r="B187" s="278"/>
      <c r="C187" s="278"/>
      <c r="D187" s="278"/>
      <c r="E187" s="278"/>
      <c r="F187" s="278"/>
      <c r="G187" s="278"/>
      <c r="H187" s="278"/>
      <c r="I187" s="278"/>
      <c r="J187" s="279"/>
    </row>
    <row r="188" spans="1:10" s="1" customFormat="1" x14ac:dyDescent="0.2">
      <c r="A188" s="159"/>
      <c r="B188" s="160"/>
      <c r="C188" s="160"/>
      <c r="D188" s="160"/>
      <c r="E188" s="160"/>
      <c r="F188" s="160"/>
      <c r="G188" s="160"/>
      <c r="H188" s="160"/>
      <c r="I188" s="160"/>
      <c r="J188" s="161"/>
    </row>
    <row r="189" spans="1:10" s="1" customFormat="1" x14ac:dyDescent="0.2">
      <c r="A189" s="277"/>
      <c r="B189" s="278"/>
      <c r="C189" s="278"/>
      <c r="D189" s="278"/>
      <c r="E189" s="278"/>
      <c r="F189" s="278"/>
      <c r="G189" s="278"/>
      <c r="H189" s="278"/>
      <c r="I189" s="278"/>
      <c r="J189" s="279"/>
    </row>
    <row r="190" spans="1:10" s="1" customFormat="1" x14ac:dyDescent="0.2">
      <c r="A190" s="277"/>
      <c r="B190" s="278"/>
      <c r="C190" s="278"/>
      <c r="D190" s="278"/>
      <c r="E190" s="278"/>
      <c r="F190" s="278"/>
      <c r="G190" s="278"/>
      <c r="H190" s="278"/>
      <c r="I190" s="278"/>
      <c r="J190" s="279"/>
    </row>
    <row r="191" spans="1:10" s="1" customFormat="1" x14ac:dyDescent="0.2">
      <c r="A191" s="277"/>
      <c r="B191" s="278"/>
      <c r="C191" s="278"/>
      <c r="D191" s="278"/>
      <c r="E191" s="278"/>
      <c r="F191" s="278"/>
      <c r="G191" s="278"/>
      <c r="H191" s="278"/>
      <c r="I191" s="278"/>
      <c r="J191" s="279"/>
    </row>
    <row r="192" spans="1:10" s="1" customFormat="1" x14ac:dyDescent="0.2">
      <c r="A192" s="277"/>
      <c r="B192" s="278"/>
      <c r="C192" s="278"/>
      <c r="D192" s="278"/>
      <c r="E192" s="278"/>
      <c r="F192" s="278"/>
      <c r="G192" s="278"/>
      <c r="H192" s="278"/>
      <c r="I192" s="278"/>
      <c r="J192" s="279"/>
    </row>
    <row r="193" spans="1:10" s="1" customFormat="1" ht="13.5" customHeight="1" thickBot="1" x14ac:dyDescent="0.25">
      <c r="A193" s="332"/>
      <c r="B193" s="333"/>
      <c r="C193" s="333"/>
      <c r="D193" s="333"/>
      <c r="E193" s="333"/>
      <c r="F193" s="333"/>
      <c r="G193" s="333"/>
      <c r="H193" s="333"/>
      <c r="I193" s="333"/>
      <c r="J193" s="334"/>
    </row>
    <row r="194" spans="1:10" s="1" customFormat="1" x14ac:dyDescent="0.2">
      <c r="A194" s="142" t="s">
        <v>51</v>
      </c>
      <c r="B194" s="143"/>
      <c r="C194" s="143"/>
      <c r="D194" s="143"/>
      <c r="E194" s="143"/>
      <c r="F194" s="143"/>
      <c r="G194" s="143"/>
      <c r="H194" s="143"/>
      <c r="I194" s="143"/>
      <c r="J194" s="144"/>
    </row>
    <row r="195" spans="1:10" s="1" customFormat="1" x14ac:dyDescent="0.2">
      <c r="A195" s="156" t="s">
        <v>52</v>
      </c>
      <c r="B195" s="149"/>
      <c r="C195" s="149"/>
      <c r="D195" s="149"/>
      <c r="E195" s="149"/>
      <c r="F195" s="149"/>
      <c r="G195" s="149"/>
      <c r="H195" s="149"/>
      <c r="I195" s="149"/>
      <c r="J195" s="150"/>
    </row>
    <row r="196" spans="1:10" s="1" customFormat="1" x14ac:dyDescent="0.2">
      <c r="A196" s="148" t="s">
        <v>37</v>
      </c>
      <c r="B196" s="149"/>
      <c r="C196" s="149"/>
      <c r="D196" s="149"/>
      <c r="E196" s="149"/>
      <c r="F196" s="149"/>
      <c r="G196" s="149"/>
      <c r="H196" s="149"/>
      <c r="I196" s="149"/>
      <c r="J196" s="150"/>
    </row>
    <row r="197" spans="1:10" s="1" customFormat="1" x14ac:dyDescent="0.2">
      <c r="A197" s="277"/>
      <c r="B197" s="278"/>
      <c r="C197" s="278"/>
      <c r="D197" s="278"/>
      <c r="E197" s="278"/>
      <c r="F197" s="278"/>
      <c r="G197" s="278"/>
      <c r="H197" s="278"/>
      <c r="I197" s="278"/>
      <c r="J197" s="279"/>
    </row>
    <row r="198" spans="1:10" s="1" customFormat="1" x14ac:dyDescent="0.2">
      <c r="A198" s="277"/>
      <c r="B198" s="278"/>
      <c r="C198" s="278"/>
      <c r="D198" s="278"/>
      <c r="E198" s="278"/>
      <c r="F198" s="278"/>
      <c r="G198" s="278"/>
      <c r="H198" s="278"/>
      <c r="I198" s="278"/>
      <c r="J198" s="279"/>
    </row>
    <row r="199" spans="1:10" s="1" customFormat="1" x14ac:dyDescent="0.2">
      <c r="A199" s="277"/>
      <c r="B199" s="278"/>
      <c r="C199" s="278"/>
      <c r="D199" s="278"/>
      <c r="E199" s="278"/>
      <c r="F199" s="278"/>
      <c r="G199" s="278"/>
      <c r="H199" s="278"/>
      <c r="I199" s="278"/>
      <c r="J199" s="279"/>
    </row>
    <row r="200" spans="1:10" s="1" customFormat="1" x14ac:dyDescent="0.2">
      <c r="A200" s="277"/>
      <c r="B200" s="278"/>
      <c r="C200" s="278"/>
      <c r="D200" s="278"/>
      <c r="E200" s="278"/>
      <c r="F200" s="278"/>
      <c r="G200" s="278"/>
      <c r="H200" s="278"/>
      <c r="I200" s="278"/>
      <c r="J200" s="279"/>
    </row>
    <row r="201" spans="1:10" s="1" customFormat="1" x14ac:dyDescent="0.2">
      <c r="A201" s="156" t="s">
        <v>53</v>
      </c>
      <c r="B201" s="149"/>
      <c r="C201" s="149"/>
      <c r="D201" s="149"/>
      <c r="E201" s="149"/>
      <c r="F201" s="149"/>
      <c r="G201" s="149"/>
      <c r="H201" s="149"/>
      <c r="I201" s="149"/>
      <c r="J201" s="150"/>
    </row>
    <row r="202" spans="1:10" s="1" customFormat="1" ht="13.5" customHeight="1" x14ac:dyDescent="0.2">
      <c r="A202" s="148" t="s">
        <v>54</v>
      </c>
      <c r="B202" s="149"/>
      <c r="C202" s="149"/>
      <c r="D202" s="149"/>
      <c r="E202" s="149"/>
      <c r="F202" s="149"/>
      <c r="G202" s="149"/>
      <c r="H202" s="149"/>
      <c r="I202" s="149"/>
      <c r="J202" s="150"/>
    </row>
    <row r="203" spans="1:10" s="1" customFormat="1" x14ac:dyDescent="0.2">
      <c r="A203" s="277"/>
      <c r="B203" s="278"/>
      <c r="C203" s="278"/>
      <c r="D203" s="278"/>
      <c r="E203" s="278"/>
      <c r="F203" s="278"/>
      <c r="G203" s="278"/>
      <c r="H203" s="278"/>
      <c r="I203" s="278"/>
      <c r="J203" s="279"/>
    </row>
    <row r="204" spans="1:10" s="1" customFormat="1" x14ac:dyDescent="0.2">
      <c r="A204" s="277"/>
      <c r="B204" s="278"/>
      <c r="C204" s="278"/>
      <c r="D204" s="278"/>
      <c r="E204" s="278"/>
      <c r="F204" s="278"/>
      <c r="G204" s="278"/>
      <c r="H204" s="278"/>
      <c r="I204" s="278"/>
      <c r="J204" s="279"/>
    </row>
    <row r="205" spans="1:10" s="1" customFormat="1" ht="13.5" customHeight="1" x14ac:dyDescent="0.2">
      <c r="A205" s="277"/>
      <c r="B205" s="278"/>
      <c r="C205" s="278"/>
      <c r="D205" s="278"/>
      <c r="E205" s="278"/>
      <c r="F205" s="278"/>
      <c r="G205" s="278"/>
      <c r="H205" s="278"/>
      <c r="I205" s="278"/>
      <c r="J205" s="279"/>
    </row>
    <row r="206" spans="1:10" s="1" customFormat="1" x14ac:dyDescent="0.2">
      <c r="A206" s="145" t="s">
        <v>55</v>
      </c>
      <c r="B206" s="146"/>
      <c r="C206" s="146"/>
      <c r="D206" s="146"/>
      <c r="E206" s="146"/>
      <c r="F206" s="146"/>
      <c r="G206" s="146"/>
      <c r="H206" s="146"/>
      <c r="I206" s="146"/>
      <c r="J206" s="147"/>
    </row>
    <row r="207" spans="1:10" s="1" customFormat="1" x14ac:dyDescent="0.2">
      <c r="A207" s="148" t="s">
        <v>56</v>
      </c>
      <c r="B207" s="149"/>
      <c r="C207" s="149"/>
      <c r="D207" s="149"/>
      <c r="E207" s="149"/>
      <c r="F207" s="149"/>
      <c r="G207" s="149"/>
      <c r="H207" s="149"/>
      <c r="I207" s="149"/>
      <c r="J207" s="150"/>
    </row>
    <row r="208" spans="1:10" s="1" customFormat="1" x14ac:dyDescent="0.2">
      <c r="A208" s="277"/>
      <c r="B208" s="278"/>
      <c r="C208" s="278"/>
      <c r="D208" s="278"/>
      <c r="E208" s="278"/>
      <c r="F208" s="278"/>
      <c r="G208" s="278"/>
      <c r="H208" s="278"/>
      <c r="I208" s="278"/>
      <c r="J208" s="279"/>
    </row>
    <row r="209" spans="1:10" s="1" customFormat="1" x14ac:dyDescent="0.2">
      <c r="A209" s="277"/>
      <c r="B209" s="278"/>
      <c r="C209" s="278"/>
      <c r="D209" s="278"/>
      <c r="E209" s="278"/>
      <c r="F209" s="278"/>
      <c r="G209" s="278"/>
      <c r="H209" s="278"/>
      <c r="I209" s="278"/>
      <c r="J209" s="279"/>
    </row>
    <row r="210" spans="1:10" s="1" customFormat="1" x14ac:dyDescent="0.2">
      <c r="A210" s="277"/>
      <c r="B210" s="278"/>
      <c r="C210" s="278"/>
      <c r="D210" s="278"/>
      <c r="E210" s="278"/>
      <c r="F210" s="278"/>
      <c r="G210" s="278"/>
      <c r="H210" s="278"/>
      <c r="I210" s="278"/>
      <c r="J210" s="279"/>
    </row>
    <row r="211" spans="1:10" s="1" customFormat="1" x14ac:dyDescent="0.2">
      <c r="A211" s="277"/>
      <c r="B211" s="278"/>
      <c r="C211" s="278"/>
      <c r="D211" s="278"/>
      <c r="E211" s="278"/>
      <c r="F211" s="278"/>
      <c r="G211" s="278"/>
      <c r="H211" s="278"/>
      <c r="I211" s="278"/>
      <c r="J211" s="279"/>
    </row>
    <row r="212" spans="1:10" s="1" customFormat="1" x14ac:dyDescent="0.2">
      <c r="A212" s="277"/>
      <c r="B212" s="278"/>
      <c r="C212" s="278"/>
      <c r="D212" s="278"/>
      <c r="E212" s="278"/>
      <c r="F212" s="278"/>
      <c r="G212" s="278"/>
      <c r="H212" s="278"/>
      <c r="I212" s="278"/>
      <c r="J212" s="279"/>
    </row>
    <row r="213" spans="1:10" s="1" customFormat="1" x14ac:dyDescent="0.2">
      <c r="A213" s="277"/>
      <c r="B213" s="278"/>
      <c r="C213" s="278"/>
      <c r="D213" s="278"/>
      <c r="E213" s="278"/>
      <c r="F213" s="278"/>
      <c r="G213" s="278"/>
      <c r="H213" s="278"/>
      <c r="I213" s="278"/>
      <c r="J213" s="279"/>
    </row>
    <row r="214" spans="1:10" s="1" customFormat="1" x14ac:dyDescent="0.2">
      <c r="A214" s="277"/>
      <c r="B214" s="278"/>
      <c r="C214" s="278"/>
      <c r="D214" s="278"/>
      <c r="E214" s="278"/>
      <c r="F214" s="278"/>
      <c r="G214" s="278"/>
      <c r="H214" s="278"/>
      <c r="I214" s="278"/>
      <c r="J214" s="279"/>
    </row>
    <row r="215" spans="1:10" s="1" customFormat="1" x14ac:dyDescent="0.2">
      <c r="A215" s="277"/>
      <c r="B215" s="278"/>
      <c r="C215" s="278"/>
      <c r="D215" s="278"/>
      <c r="E215" s="278"/>
      <c r="F215" s="278"/>
      <c r="G215" s="278"/>
      <c r="H215" s="278"/>
      <c r="I215" s="278"/>
      <c r="J215" s="279"/>
    </row>
    <row r="216" spans="1:10" s="1" customFormat="1" x14ac:dyDescent="0.2">
      <c r="A216" s="277"/>
      <c r="B216" s="278"/>
      <c r="C216" s="278"/>
      <c r="D216" s="278"/>
      <c r="E216" s="278"/>
      <c r="F216" s="278"/>
      <c r="G216" s="278"/>
      <c r="H216" s="278"/>
      <c r="I216" s="278"/>
      <c r="J216" s="279"/>
    </row>
    <row r="217" spans="1:10" s="1" customFormat="1" ht="13.5" customHeight="1" thickBot="1" x14ac:dyDescent="0.25">
      <c r="A217" s="277"/>
      <c r="B217" s="278"/>
      <c r="C217" s="278"/>
      <c r="D217" s="278"/>
      <c r="E217" s="278"/>
      <c r="F217" s="278"/>
      <c r="G217" s="278"/>
      <c r="H217" s="278"/>
      <c r="I217" s="278"/>
      <c r="J217" s="279"/>
    </row>
    <row r="218" spans="1:10" s="1" customFormat="1" x14ac:dyDescent="0.2">
      <c r="A218" s="142" t="s">
        <v>38</v>
      </c>
      <c r="B218" s="143"/>
      <c r="C218" s="143"/>
      <c r="D218" s="143"/>
      <c r="E218" s="143"/>
      <c r="F218" s="143"/>
      <c r="G218" s="143"/>
      <c r="H218" s="143"/>
      <c r="I218" s="143"/>
      <c r="J218" s="144"/>
    </row>
    <row r="219" spans="1:10" s="1" customFormat="1" x14ac:dyDescent="0.2">
      <c r="A219" s="148" t="s">
        <v>123</v>
      </c>
      <c r="B219" s="149"/>
      <c r="C219" s="149"/>
      <c r="D219" s="149"/>
      <c r="E219" s="149"/>
      <c r="F219" s="149"/>
      <c r="G219" s="149"/>
      <c r="H219" s="149"/>
      <c r="I219" s="149"/>
      <c r="J219" s="150"/>
    </row>
    <row r="220" spans="1:10" s="1" customFormat="1" x14ac:dyDescent="0.2">
      <c r="A220" s="277"/>
      <c r="B220" s="278"/>
      <c r="C220" s="278"/>
      <c r="D220" s="278"/>
      <c r="E220" s="278"/>
      <c r="F220" s="278"/>
      <c r="G220" s="278"/>
      <c r="H220" s="278"/>
      <c r="I220" s="278"/>
      <c r="J220" s="279"/>
    </row>
    <row r="221" spans="1:10" s="1" customFormat="1" x14ac:dyDescent="0.2">
      <c r="A221" s="159"/>
      <c r="B221" s="160"/>
      <c r="C221" s="160"/>
      <c r="D221" s="160"/>
      <c r="E221" s="160"/>
      <c r="F221" s="160"/>
      <c r="G221" s="160"/>
      <c r="H221" s="160"/>
      <c r="I221" s="160"/>
      <c r="J221" s="161"/>
    </row>
    <row r="222" spans="1:10" s="1" customFormat="1" x14ac:dyDescent="0.2">
      <c r="A222" s="159"/>
      <c r="B222" s="160"/>
      <c r="C222" s="160"/>
      <c r="D222" s="160"/>
      <c r="E222" s="160"/>
      <c r="F222" s="160"/>
      <c r="G222" s="160"/>
      <c r="H222" s="160"/>
      <c r="I222" s="160"/>
      <c r="J222" s="161"/>
    </row>
    <row r="223" spans="1:10" s="1" customFormat="1" x14ac:dyDescent="0.2">
      <c r="A223" s="159"/>
      <c r="B223" s="160"/>
      <c r="C223" s="160"/>
      <c r="D223" s="160"/>
      <c r="E223" s="160"/>
      <c r="F223" s="160"/>
      <c r="G223" s="160"/>
      <c r="H223" s="160"/>
      <c r="I223" s="160"/>
      <c r="J223" s="161"/>
    </row>
    <row r="224" spans="1:10" s="1" customFormat="1" x14ac:dyDescent="0.2">
      <c r="A224" s="159"/>
      <c r="B224" s="160"/>
      <c r="C224" s="160"/>
      <c r="D224" s="160"/>
      <c r="E224" s="160"/>
      <c r="F224" s="160"/>
      <c r="G224" s="160"/>
      <c r="H224" s="160"/>
      <c r="I224" s="160"/>
      <c r="J224" s="161"/>
    </row>
    <row r="225" spans="1:10" s="1" customFormat="1" x14ac:dyDescent="0.2">
      <c r="A225" s="277"/>
      <c r="B225" s="278"/>
      <c r="C225" s="278"/>
      <c r="D225" s="278"/>
      <c r="E225" s="278"/>
      <c r="F225" s="278"/>
      <c r="G225" s="278"/>
      <c r="H225" s="278"/>
      <c r="I225" s="278"/>
      <c r="J225" s="279"/>
    </row>
    <row r="226" spans="1:10" s="1" customFormat="1" x14ac:dyDescent="0.2">
      <c r="A226" s="277"/>
      <c r="B226" s="278"/>
      <c r="C226" s="278"/>
      <c r="D226" s="278"/>
      <c r="E226" s="278"/>
      <c r="F226" s="278"/>
      <c r="G226" s="278"/>
      <c r="H226" s="278"/>
      <c r="I226" s="278"/>
      <c r="J226" s="279"/>
    </row>
    <row r="227" spans="1:10" s="1" customFormat="1" x14ac:dyDescent="0.2">
      <c r="A227" s="277"/>
      <c r="B227" s="278"/>
      <c r="C227" s="278"/>
      <c r="D227" s="278"/>
      <c r="E227" s="278"/>
      <c r="F227" s="278"/>
      <c r="G227" s="278"/>
      <c r="H227" s="278"/>
      <c r="I227" s="278"/>
      <c r="J227" s="279"/>
    </row>
    <row r="228" spans="1:10" s="1" customFormat="1" x14ac:dyDescent="0.2">
      <c r="A228" s="277"/>
      <c r="B228" s="278"/>
      <c r="C228" s="278"/>
      <c r="D228" s="278"/>
      <c r="E228" s="278"/>
      <c r="F228" s="278"/>
      <c r="G228" s="278"/>
      <c r="H228" s="278"/>
      <c r="I228" s="278"/>
      <c r="J228" s="279"/>
    </row>
    <row r="229" spans="1:10" s="1" customFormat="1" ht="13.5" customHeight="1" thickBot="1" x14ac:dyDescent="0.25">
      <c r="A229" s="329"/>
      <c r="B229" s="330"/>
      <c r="C229" s="330"/>
      <c r="D229" s="330"/>
      <c r="E229" s="330"/>
      <c r="F229" s="330"/>
      <c r="G229" s="330"/>
      <c r="H229" s="330"/>
      <c r="I229" s="330"/>
      <c r="J229" s="331"/>
    </row>
    <row r="230" spans="1:10" s="1" customFormat="1" x14ac:dyDescent="0.2">
      <c r="A230" s="177" t="s">
        <v>39</v>
      </c>
      <c r="B230" s="177"/>
      <c r="C230" s="177"/>
      <c r="D230" s="177"/>
      <c r="E230" s="177"/>
      <c r="F230" s="177"/>
      <c r="G230" s="177"/>
      <c r="H230" s="177"/>
      <c r="I230" s="177"/>
      <c r="J230" s="177"/>
    </row>
    <row r="231" spans="1:10" s="1" customFormat="1" x14ac:dyDescent="0.2">
      <c r="A231" s="177" t="s">
        <v>40</v>
      </c>
      <c r="B231" s="177"/>
      <c r="C231" s="177"/>
      <c r="D231" s="177"/>
      <c r="E231" s="177"/>
      <c r="F231" s="177"/>
      <c r="G231" s="177"/>
      <c r="H231" s="177"/>
      <c r="I231" s="177"/>
      <c r="J231" s="177"/>
    </row>
  </sheetData>
  <mergeCells count="134">
    <mergeCell ref="B6:B10"/>
    <mergeCell ref="C16:D16"/>
    <mergeCell ref="C8:D8"/>
    <mergeCell ref="F8:J8"/>
    <mergeCell ref="E10:J10"/>
    <mergeCell ref="C12:D12"/>
    <mergeCell ref="C13:D13"/>
    <mergeCell ref="C4:J5"/>
    <mergeCell ref="E27:E28"/>
    <mergeCell ref="F27:G28"/>
    <mergeCell ref="H27:H28"/>
    <mergeCell ref="I27:J28"/>
    <mergeCell ref="C25:D25"/>
    <mergeCell ref="E25:E26"/>
    <mergeCell ref="F25:G26"/>
    <mergeCell ref="C24:D24"/>
    <mergeCell ref="C23:D23"/>
    <mergeCell ref="E23:E24"/>
    <mergeCell ref="F23:G24"/>
    <mergeCell ref="H23:H24"/>
    <mergeCell ref="I23:J24"/>
    <mergeCell ref="C22:D22"/>
    <mergeCell ref="E12:J12"/>
    <mergeCell ref="H13:J13"/>
    <mergeCell ref="A2:J2"/>
    <mergeCell ref="A3:J3"/>
    <mergeCell ref="C6:D7"/>
    <mergeCell ref="E6:J7"/>
    <mergeCell ref="A55:J55"/>
    <mergeCell ref="A81:J81"/>
    <mergeCell ref="A93:J93"/>
    <mergeCell ref="F14:J14"/>
    <mergeCell ref="A117:J117"/>
    <mergeCell ref="C27:D27"/>
    <mergeCell ref="A17:B20"/>
    <mergeCell ref="A92:J92"/>
    <mergeCell ref="A75:J75"/>
    <mergeCell ref="A76:J76"/>
    <mergeCell ref="A77:J77"/>
    <mergeCell ref="A78:J78"/>
    <mergeCell ref="A79:J79"/>
    <mergeCell ref="A80:J80"/>
    <mergeCell ref="E21:J21"/>
    <mergeCell ref="A35:J35"/>
    <mergeCell ref="C28:D28"/>
    <mergeCell ref="I22:J22"/>
    <mergeCell ref="A4:B5"/>
    <mergeCell ref="A114:J114"/>
    <mergeCell ref="A229:J229"/>
    <mergeCell ref="A184:J184"/>
    <mergeCell ref="A193:J193"/>
    <mergeCell ref="A217:J217"/>
    <mergeCell ref="A205:J205"/>
    <mergeCell ref="A189:J189"/>
    <mergeCell ref="A190:J190"/>
    <mergeCell ref="A191:J191"/>
    <mergeCell ref="A192:J192"/>
    <mergeCell ref="A197:J197"/>
    <mergeCell ref="A198:J198"/>
    <mergeCell ref="A199:J199"/>
    <mergeCell ref="A200:J200"/>
    <mergeCell ref="A208:J208"/>
    <mergeCell ref="A225:J225"/>
    <mergeCell ref="A213:J213"/>
    <mergeCell ref="A214:J214"/>
    <mergeCell ref="A215:J215"/>
    <mergeCell ref="A226:J226"/>
    <mergeCell ref="A227:J227"/>
    <mergeCell ref="A228:J228"/>
    <mergeCell ref="A216:J216"/>
    <mergeCell ref="A220:J220"/>
    <mergeCell ref="A209:J209"/>
    <mergeCell ref="A175:J175"/>
    <mergeCell ref="A176:J176"/>
    <mergeCell ref="A187:J187"/>
    <mergeCell ref="A31:J31"/>
    <mergeCell ref="A32:J32"/>
    <mergeCell ref="A33:J33"/>
    <mergeCell ref="A34:J34"/>
    <mergeCell ref="A179:J179"/>
    <mergeCell ref="A180:J180"/>
    <mergeCell ref="A181:J181"/>
    <mergeCell ref="A182:J182"/>
    <mergeCell ref="A183:J183"/>
    <mergeCell ref="A87:J87"/>
    <mergeCell ref="A88:J88"/>
    <mergeCell ref="A89:J89"/>
    <mergeCell ref="A44:J44"/>
    <mergeCell ref="A45:J45"/>
    <mergeCell ref="A46:J46"/>
    <mergeCell ref="A47:J47"/>
    <mergeCell ref="A102:J102"/>
    <mergeCell ref="A115:J115"/>
    <mergeCell ref="A57:J57"/>
    <mergeCell ref="A90:J90"/>
    <mergeCell ref="C15:D15"/>
    <mergeCell ref="E15:F15"/>
    <mergeCell ref="H15:J15"/>
    <mergeCell ref="E16:J16"/>
    <mergeCell ref="E13:F13"/>
    <mergeCell ref="A91:J91"/>
    <mergeCell ref="A116:J116"/>
    <mergeCell ref="A104:J104"/>
    <mergeCell ref="A105:J105"/>
    <mergeCell ref="A113:J113"/>
    <mergeCell ref="A56:J56"/>
    <mergeCell ref="A82:J82"/>
    <mergeCell ref="A86:J86"/>
    <mergeCell ref="A101:J101"/>
    <mergeCell ref="A103:J103"/>
    <mergeCell ref="A210:J210"/>
    <mergeCell ref="A211:J211"/>
    <mergeCell ref="A212:J212"/>
    <mergeCell ref="A203:J203"/>
    <mergeCell ref="A204:J204"/>
    <mergeCell ref="A6:A16"/>
    <mergeCell ref="A96:J96"/>
    <mergeCell ref="A97:J97"/>
    <mergeCell ref="A98:J98"/>
    <mergeCell ref="A99:J99"/>
    <mergeCell ref="A100:J100"/>
    <mergeCell ref="F22:G22"/>
    <mergeCell ref="E19:J19"/>
    <mergeCell ref="E20:J20"/>
    <mergeCell ref="H25:H26"/>
    <mergeCell ref="C26:D26"/>
    <mergeCell ref="E9:J9"/>
    <mergeCell ref="C9:D10"/>
    <mergeCell ref="B11:B16"/>
    <mergeCell ref="C11:D11"/>
    <mergeCell ref="E11:J11"/>
    <mergeCell ref="I25:J26"/>
    <mergeCell ref="A21:B28"/>
    <mergeCell ref="C14:D14"/>
  </mergeCells>
  <phoneticPr fontId="1"/>
  <pageMargins left="0.7" right="0.7" top="0.75" bottom="0.75" header="0.3" footer="0.3"/>
  <pageSetup paperSize="9" scale="99" fitToHeight="0" orientation="portrait" r:id="rId1"/>
  <rowBreaks count="3" manualBreakCount="3">
    <brk id="57" max="9" man="1"/>
    <brk id="117" max="9" man="1"/>
    <brk id="17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N53"/>
  <sheetViews>
    <sheetView showGridLines="0" tabSelected="1" topLeftCell="A31" workbookViewId="0">
      <selection activeCell="AI51" sqref="AI51"/>
    </sheetView>
  </sheetViews>
  <sheetFormatPr defaultRowHeight="13.2" x14ac:dyDescent="0.2"/>
  <cols>
    <col min="1" max="33" width="2.6640625" style="43"/>
    <col min="34" max="34" width="8.88671875" style="43"/>
    <col min="35" max="16384" width="8.88671875" style="269"/>
  </cols>
  <sheetData>
    <row r="1" spans="1:40" s="43" customFormat="1" x14ac:dyDescent="0.2">
      <c r="A1" s="43" t="s">
        <v>338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201"/>
    </row>
    <row r="2" spans="1:40" s="43" customFormat="1" ht="18" x14ac:dyDescent="0.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201"/>
      <c r="AN2" s="202"/>
    </row>
    <row r="3" spans="1:40" s="203" customFormat="1" ht="14.4" x14ac:dyDescent="0.2">
      <c r="A3" s="453" t="s">
        <v>121</v>
      </c>
      <c r="B3" s="453"/>
      <c r="C3" s="453"/>
      <c r="D3" s="453"/>
      <c r="E3" s="453"/>
      <c r="F3" s="453"/>
      <c r="G3" s="453"/>
      <c r="H3" s="453"/>
      <c r="I3" s="453"/>
      <c r="J3" s="453"/>
      <c r="K3" s="454"/>
      <c r="L3" s="454"/>
      <c r="M3" s="454"/>
      <c r="N3" s="454"/>
      <c r="O3" s="454"/>
      <c r="P3" s="454"/>
      <c r="Q3" s="454"/>
      <c r="R3" s="454"/>
      <c r="S3" s="454"/>
      <c r="T3" s="454"/>
      <c r="U3" s="454"/>
      <c r="V3" s="454"/>
      <c r="W3" s="454"/>
      <c r="X3" s="454"/>
      <c r="Y3" s="454"/>
      <c r="Z3" s="454"/>
      <c r="AA3" s="454"/>
      <c r="AB3" s="454"/>
      <c r="AC3" s="454"/>
      <c r="AD3" s="454"/>
      <c r="AE3" s="454"/>
      <c r="AF3" s="454"/>
      <c r="AG3" s="454"/>
    </row>
    <row r="4" spans="1:40" s="203" customFormat="1" ht="14.4" x14ac:dyDescent="0.2">
      <c r="A4" s="204" t="s">
        <v>138</v>
      </c>
      <c r="B4" s="205"/>
      <c r="C4" s="205"/>
      <c r="D4" s="205"/>
      <c r="E4" s="205"/>
      <c r="F4" s="205"/>
      <c r="G4" s="205"/>
      <c r="H4" s="205"/>
      <c r="I4" s="205"/>
      <c r="J4" s="205"/>
      <c r="K4" s="205"/>
      <c r="L4" s="205"/>
      <c r="M4" s="205"/>
      <c r="N4" s="205"/>
      <c r="O4" s="205"/>
      <c r="P4" s="205"/>
      <c r="Q4" s="205"/>
      <c r="R4" s="205"/>
      <c r="S4" s="206"/>
      <c r="T4" s="205"/>
      <c r="U4" s="205"/>
      <c r="V4" s="205"/>
      <c r="W4" s="205"/>
      <c r="X4" s="205"/>
      <c r="Y4" s="205"/>
      <c r="Z4" s="205"/>
      <c r="AA4" s="205"/>
      <c r="AB4" s="205"/>
      <c r="AC4" s="205"/>
      <c r="AD4" s="205"/>
      <c r="AE4" s="205"/>
      <c r="AF4" s="205"/>
      <c r="AG4" s="205"/>
    </row>
    <row r="5" spans="1:40" s="43" customFormat="1" ht="13.8" thickBot="1" x14ac:dyDescent="0.25">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row>
    <row r="6" spans="1:40" s="43" customFormat="1" ht="17.100000000000001" customHeight="1" x14ac:dyDescent="0.2">
      <c r="B6" s="209"/>
      <c r="C6" s="210"/>
      <c r="D6" s="210"/>
      <c r="E6" s="211"/>
      <c r="F6" s="212" t="s">
        <v>0</v>
      </c>
      <c r="G6" s="213"/>
      <c r="H6" s="213"/>
      <c r="I6" s="213"/>
      <c r="J6" s="213"/>
      <c r="K6" s="213"/>
      <c r="L6" s="214"/>
      <c r="M6" s="215" t="s">
        <v>1</v>
      </c>
      <c r="N6" s="213"/>
      <c r="O6" s="213"/>
      <c r="P6" s="213"/>
      <c r="Q6" s="213"/>
      <c r="R6" s="213"/>
      <c r="S6" s="214"/>
      <c r="T6" s="98" t="s">
        <v>2</v>
      </c>
      <c r="U6" s="97"/>
      <c r="V6" s="97"/>
      <c r="W6" s="97"/>
      <c r="X6" s="97"/>
      <c r="Y6" s="97"/>
      <c r="Z6" s="216"/>
      <c r="AA6" s="98" t="s">
        <v>3</v>
      </c>
      <c r="AB6" s="97"/>
      <c r="AC6" s="97"/>
      <c r="AD6" s="97"/>
      <c r="AE6" s="97"/>
      <c r="AF6" s="97"/>
      <c r="AG6" s="99"/>
    </row>
    <row r="7" spans="1:40" s="43" customFormat="1" ht="17.100000000000001" customHeight="1" x14ac:dyDescent="0.2">
      <c r="B7" s="217"/>
      <c r="C7" s="218"/>
      <c r="D7" s="218"/>
      <c r="E7" s="219"/>
      <c r="F7" s="220"/>
      <c r="G7" s="221"/>
      <c r="H7" s="221"/>
      <c r="I7" s="221"/>
      <c r="J7" s="221"/>
      <c r="K7" s="221"/>
      <c r="L7" s="222"/>
      <c r="M7" s="223" t="s">
        <v>4</v>
      </c>
      <c r="N7" s="221"/>
      <c r="O7" s="221"/>
      <c r="P7" s="221"/>
      <c r="Q7" s="221"/>
      <c r="R7" s="221"/>
      <c r="S7" s="222"/>
      <c r="T7" s="40" t="s">
        <v>137</v>
      </c>
      <c r="U7" s="39"/>
      <c r="V7" s="39"/>
      <c r="W7" s="39"/>
      <c r="X7" s="39"/>
      <c r="Y7" s="39"/>
      <c r="Z7" s="224"/>
      <c r="AA7" s="40" t="s">
        <v>5</v>
      </c>
      <c r="AB7" s="39"/>
      <c r="AC7" s="39"/>
      <c r="AD7" s="39"/>
      <c r="AE7" s="39"/>
      <c r="AF7" s="39"/>
      <c r="AG7" s="93"/>
    </row>
    <row r="8" spans="1:40" s="43" customFormat="1" ht="17.100000000000001" customHeight="1" x14ac:dyDescent="0.2">
      <c r="B8" s="217"/>
      <c r="C8" s="218"/>
      <c r="D8" s="218"/>
      <c r="E8" s="219"/>
      <c r="F8" s="225"/>
      <c r="G8" s="226"/>
      <c r="H8" s="226"/>
      <c r="I8" s="226"/>
      <c r="J8" s="226"/>
      <c r="K8" s="226"/>
      <c r="L8" s="227"/>
      <c r="M8" s="228"/>
      <c r="N8" s="226"/>
      <c r="O8" s="226"/>
      <c r="P8" s="226"/>
      <c r="Q8" s="226"/>
      <c r="R8" s="226"/>
      <c r="S8" s="227"/>
      <c r="T8" s="229"/>
      <c r="U8" s="230"/>
      <c r="V8" s="230"/>
      <c r="W8" s="230"/>
      <c r="X8" s="230"/>
      <c r="Y8" s="230"/>
      <c r="Z8" s="231"/>
      <c r="AA8" s="229"/>
      <c r="AB8" s="230"/>
      <c r="AC8" s="230"/>
      <c r="AD8" s="230"/>
      <c r="AE8" s="230"/>
      <c r="AF8" s="230"/>
      <c r="AG8" s="232"/>
    </row>
    <row r="9" spans="1:40" s="43" customFormat="1" ht="17.100000000000001" customHeight="1" x14ac:dyDescent="0.2">
      <c r="B9" s="233" t="s">
        <v>6</v>
      </c>
      <c r="C9" s="218"/>
      <c r="D9" s="218"/>
      <c r="E9" s="219"/>
      <c r="F9" s="455"/>
      <c r="G9" s="456"/>
      <c r="H9" s="456"/>
      <c r="I9" s="456"/>
      <c r="J9" s="456"/>
      <c r="K9" s="456"/>
      <c r="L9" s="27" t="s">
        <v>28</v>
      </c>
      <c r="M9" s="457"/>
      <c r="N9" s="456"/>
      <c r="O9" s="456"/>
      <c r="P9" s="456"/>
      <c r="Q9" s="456"/>
      <c r="R9" s="456"/>
      <c r="S9" s="27" t="s">
        <v>28</v>
      </c>
      <c r="T9" s="458">
        <f>F9-M9</f>
        <v>0</v>
      </c>
      <c r="U9" s="458"/>
      <c r="V9" s="458"/>
      <c r="W9" s="458"/>
      <c r="X9" s="458"/>
      <c r="Y9" s="458"/>
      <c r="Z9" s="458"/>
      <c r="AA9" s="451">
        <f>AA10</f>
        <v>0</v>
      </c>
      <c r="AB9" s="452"/>
      <c r="AC9" s="452"/>
      <c r="AD9" s="452"/>
      <c r="AE9" s="452"/>
      <c r="AF9" s="452"/>
      <c r="AG9" s="459"/>
    </row>
    <row r="10" spans="1:40" s="43" customFormat="1" ht="17.100000000000001" customHeight="1" x14ac:dyDescent="0.2">
      <c r="B10" s="217"/>
      <c r="C10" s="218"/>
      <c r="D10" s="218"/>
      <c r="E10" s="219"/>
      <c r="F10" s="448" t="s">
        <v>388</v>
      </c>
      <c r="G10" s="449"/>
      <c r="H10" s="449"/>
      <c r="I10" s="449"/>
      <c r="J10" s="449"/>
      <c r="K10" s="449"/>
      <c r="L10" s="449"/>
      <c r="M10" s="449"/>
      <c r="N10" s="449"/>
      <c r="O10" s="449"/>
      <c r="P10" s="449"/>
      <c r="Q10" s="449"/>
      <c r="R10" s="449"/>
      <c r="S10" s="449"/>
      <c r="T10" s="449"/>
      <c r="U10" s="449"/>
      <c r="V10" s="449"/>
      <c r="W10" s="449"/>
      <c r="X10" s="449"/>
      <c r="Y10" s="449"/>
      <c r="Z10" s="450"/>
      <c r="AA10" s="451">
        <f>L33</f>
        <v>0</v>
      </c>
      <c r="AB10" s="452"/>
      <c r="AC10" s="452"/>
      <c r="AD10" s="452"/>
      <c r="AE10" s="452"/>
      <c r="AF10" s="452"/>
      <c r="AG10" s="234"/>
    </row>
    <row r="11" spans="1:40" s="43" customFormat="1" ht="17.100000000000001" customHeight="1" thickBot="1" x14ac:dyDescent="0.25">
      <c r="B11" s="217"/>
      <c r="C11" s="218"/>
      <c r="D11" s="218"/>
      <c r="E11" s="219"/>
      <c r="F11" s="438" t="s">
        <v>389</v>
      </c>
      <c r="G11" s="439"/>
      <c r="H11" s="439"/>
      <c r="I11" s="439"/>
      <c r="J11" s="439"/>
      <c r="K11" s="439"/>
      <c r="L11" s="439"/>
      <c r="M11" s="439"/>
      <c r="N11" s="439"/>
      <c r="O11" s="439"/>
      <c r="P11" s="439"/>
      <c r="Q11" s="439"/>
      <c r="R11" s="439"/>
      <c r="S11" s="439"/>
      <c r="T11" s="439"/>
      <c r="U11" s="439"/>
      <c r="V11" s="439"/>
      <c r="W11" s="439"/>
      <c r="X11" s="439"/>
      <c r="Y11" s="439"/>
      <c r="Z11" s="440"/>
      <c r="AA11" s="441">
        <f>L37</f>
        <v>0</v>
      </c>
      <c r="AB11" s="442"/>
      <c r="AC11" s="442"/>
      <c r="AD11" s="442"/>
      <c r="AE11" s="442"/>
      <c r="AF11" s="442"/>
      <c r="AG11" s="235" t="s">
        <v>390</v>
      </c>
    </row>
    <row r="12" spans="1:40" s="43" customFormat="1" ht="17.100000000000001" customHeight="1" x14ac:dyDescent="0.2">
      <c r="B12" s="217"/>
      <c r="C12" s="41"/>
      <c r="D12" s="41"/>
      <c r="E12" s="219"/>
      <c r="F12" s="236" t="s">
        <v>7</v>
      </c>
      <c r="G12" s="97"/>
      <c r="H12" s="97"/>
      <c r="I12" s="97"/>
      <c r="J12" s="97"/>
      <c r="K12" s="97"/>
      <c r="L12" s="216"/>
      <c r="M12" s="98" t="s">
        <v>8</v>
      </c>
      <c r="N12" s="97"/>
      <c r="O12" s="97"/>
      <c r="P12" s="97"/>
      <c r="Q12" s="97"/>
      <c r="R12" s="97"/>
      <c r="S12" s="216"/>
      <c r="T12" s="98" t="s">
        <v>9</v>
      </c>
      <c r="U12" s="97"/>
      <c r="V12" s="97"/>
      <c r="W12" s="97"/>
      <c r="X12" s="97"/>
      <c r="Y12" s="97"/>
      <c r="Z12" s="216"/>
      <c r="AA12" s="98" t="s">
        <v>10</v>
      </c>
      <c r="AB12" s="97"/>
      <c r="AC12" s="97"/>
      <c r="AD12" s="97"/>
      <c r="AE12" s="97"/>
      <c r="AF12" s="97"/>
      <c r="AG12" s="99"/>
    </row>
    <row r="13" spans="1:40" s="43" customFormat="1" ht="17.100000000000001" customHeight="1" x14ac:dyDescent="0.2">
      <c r="B13" s="217"/>
      <c r="C13" s="218"/>
      <c r="D13" s="218"/>
      <c r="E13" s="219"/>
      <c r="F13" s="94"/>
      <c r="G13" s="39"/>
      <c r="H13" s="39"/>
      <c r="I13" s="39"/>
      <c r="J13" s="39"/>
      <c r="K13" s="39"/>
      <c r="L13" s="224"/>
      <c r="M13" s="40" t="s">
        <v>11</v>
      </c>
      <c r="N13" s="39"/>
      <c r="O13" s="39"/>
      <c r="P13" s="39"/>
      <c r="Q13" s="39"/>
      <c r="R13" s="39"/>
      <c r="S13" s="224"/>
      <c r="T13" s="40" t="s">
        <v>12</v>
      </c>
      <c r="U13" s="39"/>
      <c r="V13" s="39"/>
      <c r="W13" s="39"/>
      <c r="X13" s="39"/>
      <c r="Y13" s="39"/>
      <c r="Z13" s="224"/>
      <c r="AA13" s="461" t="s">
        <v>393</v>
      </c>
      <c r="AB13" s="462"/>
      <c r="AC13" s="462"/>
      <c r="AD13" s="462"/>
      <c r="AE13" s="462"/>
      <c r="AF13" s="462"/>
      <c r="AG13" s="463"/>
      <c r="AH13" s="237"/>
    </row>
    <row r="14" spans="1:40" s="43" customFormat="1" ht="17.100000000000001" customHeight="1" x14ac:dyDescent="0.2">
      <c r="B14" s="217"/>
      <c r="C14" s="218"/>
      <c r="D14" s="218"/>
      <c r="E14" s="219"/>
      <c r="F14" s="238"/>
      <c r="G14" s="230"/>
      <c r="H14" s="230"/>
      <c r="I14" s="230"/>
      <c r="J14" s="230"/>
      <c r="K14" s="230"/>
      <c r="L14" s="231"/>
      <c r="M14" s="229" t="s">
        <v>13</v>
      </c>
      <c r="N14" s="230"/>
      <c r="O14" s="230"/>
      <c r="P14" s="230"/>
      <c r="Q14" s="230"/>
      <c r="R14" s="230"/>
      <c r="S14" s="231"/>
      <c r="T14" s="229" t="s">
        <v>13</v>
      </c>
      <c r="U14" s="230"/>
      <c r="V14" s="230"/>
      <c r="W14" s="230"/>
      <c r="X14" s="230"/>
      <c r="Y14" s="230"/>
      <c r="Z14" s="231"/>
      <c r="AA14" s="239"/>
      <c r="AB14" s="230"/>
      <c r="AC14" s="230"/>
      <c r="AD14" s="230"/>
      <c r="AE14" s="230"/>
      <c r="AF14" s="230"/>
      <c r="AG14" s="232"/>
    </row>
    <row r="15" spans="1:40" s="43" customFormat="1" ht="17.100000000000001" customHeight="1" thickBot="1" x14ac:dyDescent="0.25">
      <c r="B15" s="240"/>
      <c r="C15" s="241"/>
      <c r="D15" s="241"/>
      <c r="E15" s="242"/>
      <c r="F15" s="443"/>
      <c r="G15" s="444"/>
      <c r="H15" s="444"/>
      <c r="I15" s="444"/>
      <c r="J15" s="444"/>
      <c r="K15" s="444"/>
      <c r="L15" s="89" t="s">
        <v>28</v>
      </c>
      <c r="M15" s="445">
        <f>IF(ISNUMBER(F15),IF(AA9&gt;F15,F15,AA9),AA9)</f>
        <v>0</v>
      </c>
      <c r="N15" s="445"/>
      <c r="O15" s="445"/>
      <c r="P15" s="445"/>
      <c r="Q15" s="445"/>
      <c r="R15" s="445"/>
      <c r="S15" s="445"/>
      <c r="T15" s="445">
        <f>IF(T9&gt;M15,M15,T9)</f>
        <v>0</v>
      </c>
      <c r="U15" s="445"/>
      <c r="V15" s="445"/>
      <c r="W15" s="445"/>
      <c r="X15" s="445"/>
      <c r="Y15" s="445"/>
      <c r="Z15" s="445"/>
      <c r="AA15" s="446">
        <f>ROUNDDOWN(T15*2/3,-3)+AA11</f>
        <v>0</v>
      </c>
      <c r="AB15" s="447"/>
      <c r="AC15" s="447"/>
      <c r="AD15" s="447"/>
      <c r="AE15" s="447"/>
      <c r="AF15" s="447"/>
      <c r="AG15" s="90" t="s">
        <v>28</v>
      </c>
    </row>
    <row r="16" spans="1:40" s="43" customFormat="1" ht="17.100000000000001" customHeight="1" thickBot="1" x14ac:dyDescent="0.25">
      <c r="B16" s="223" t="s">
        <v>136</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2"/>
    </row>
    <row r="17" spans="2:33" s="43" customFormat="1" ht="17.100000000000001" customHeight="1" x14ac:dyDescent="0.2">
      <c r="B17" s="243" t="s">
        <v>91</v>
      </c>
      <c r="C17" s="244"/>
      <c r="D17" s="244"/>
      <c r="E17" s="244"/>
      <c r="F17" s="244"/>
      <c r="G17" s="244"/>
      <c r="H17" s="244"/>
      <c r="I17" s="244"/>
      <c r="J17" s="244"/>
      <c r="K17" s="245"/>
      <c r="L17" s="246" t="s">
        <v>88</v>
      </c>
      <c r="M17" s="210"/>
      <c r="N17" s="210"/>
      <c r="O17" s="210"/>
      <c r="P17" s="210"/>
      <c r="Q17" s="210"/>
      <c r="R17" s="247"/>
      <c r="S17" s="248" t="s">
        <v>14</v>
      </c>
      <c r="T17" s="249"/>
      <c r="U17" s="249"/>
      <c r="V17" s="249"/>
      <c r="W17" s="249"/>
      <c r="X17" s="249"/>
      <c r="Y17" s="249"/>
      <c r="Z17" s="249"/>
      <c r="AA17" s="249"/>
      <c r="AB17" s="249"/>
      <c r="AC17" s="249"/>
      <c r="AD17" s="248" t="s">
        <v>89</v>
      </c>
      <c r="AE17" s="249"/>
      <c r="AF17" s="249"/>
      <c r="AG17" s="250"/>
    </row>
    <row r="18" spans="2:33" s="43" customFormat="1" ht="17.100000000000001" customHeight="1" x14ac:dyDescent="0.2">
      <c r="B18" s="251" t="s">
        <v>388</v>
      </c>
      <c r="C18" s="252"/>
      <c r="D18" s="252"/>
      <c r="E18" s="252"/>
      <c r="F18" s="252"/>
      <c r="G18" s="252"/>
      <c r="H18" s="252"/>
      <c r="I18" s="252"/>
      <c r="J18" s="252"/>
      <c r="K18" s="253"/>
      <c r="L18" s="466"/>
      <c r="M18" s="467"/>
      <c r="N18" s="467"/>
      <c r="O18" s="467"/>
      <c r="P18" s="467"/>
      <c r="Q18" s="467"/>
      <c r="R18" s="468"/>
      <c r="S18" s="20"/>
      <c r="T18" s="20"/>
      <c r="U18" s="20"/>
      <c r="V18" s="20"/>
      <c r="W18" s="20"/>
      <c r="X18" s="20"/>
      <c r="Y18" s="20"/>
      <c r="Z18" s="20"/>
      <c r="AA18" s="20"/>
      <c r="AB18" s="20"/>
      <c r="AC18" s="20"/>
      <c r="AD18" s="469" t="s">
        <v>135</v>
      </c>
      <c r="AE18" s="470"/>
      <c r="AF18" s="470"/>
      <c r="AG18" s="471"/>
    </row>
    <row r="19" spans="2:33" s="43" customFormat="1" ht="17.100000000000001" customHeight="1" x14ac:dyDescent="0.2">
      <c r="B19" s="91"/>
      <c r="C19" s="22"/>
      <c r="D19" s="22"/>
      <c r="E19" s="22"/>
      <c r="F19" s="22"/>
      <c r="G19" s="22"/>
      <c r="H19" s="22"/>
      <c r="I19" s="22"/>
      <c r="J19" s="22"/>
      <c r="K19" s="22"/>
      <c r="L19" s="432"/>
      <c r="M19" s="433"/>
      <c r="N19" s="433"/>
      <c r="O19" s="433"/>
      <c r="P19" s="433"/>
      <c r="Q19" s="433"/>
      <c r="R19" s="434"/>
      <c r="S19" s="22"/>
      <c r="T19" s="22"/>
      <c r="U19" s="22"/>
      <c r="V19" s="22"/>
      <c r="W19" s="22"/>
      <c r="X19" s="22"/>
      <c r="Y19" s="22"/>
      <c r="Z19" s="22"/>
      <c r="AA19" s="22"/>
      <c r="AB19" s="22"/>
      <c r="AC19" s="22"/>
      <c r="AD19" s="472" t="s">
        <v>134</v>
      </c>
      <c r="AE19" s="473"/>
      <c r="AF19" s="473"/>
      <c r="AG19" s="474"/>
    </row>
    <row r="20" spans="2:33" s="43" customFormat="1" ht="17.100000000000001" customHeight="1" x14ac:dyDescent="0.2">
      <c r="B20" s="91"/>
      <c r="C20" s="22"/>
      <c r="D20" s="22"/>
      <c r="E20" s="22"/>
      <c r="F20" s="22"/>
      <c r="G20" s="22"/>
      <c r="H20" s="22"/>
      <c r="I20" s="22"/>
      <c r="J20" s="22"/>
      <c r="K20" s="22"/>
      <c r="L20" s="432"/>
      <c r="M20" s="433"/>
      <c r="N20" s="433"/>
      <c r="O20" s="433"/>
      <c r="P20" s="433"/>
      <c r="Q20" s="433"/>
      <c r="R20" s="434"/>
      <c r="S20" s="22"/>
      <c r="T20" s="22"/>
      <c r="U20" s="22"/>
      <c r="V20" s="22"/>
      <c r="W20" s="22"/>
      <c r="X20" s="22"/>
      <c r="Y20" s="22"/>
      <c r="Z20" s="22"/>
      <c r="AA20" s="22"/>
      <c r="AB20" s="22"/>
      <c r="AC20" s="22"/>
      <c r="AD20" s="21"/>
      <c r="AE20" s="22"/>
      <c r="AF20" s="22"/>
      <c r="AG20" s="92"/>
    </row>
    <row r="21" spans="2:33" s="43" customFormat="1" ht="17.100000000000001" customHeight="1" x14ac:dyDescent="0.2">
      <c r="B21" s="91"/>
      <c r="C21" s="22"/>
      <c r="D21" s="22"/>
      <c r="E21" s="22"/>
      <c r="F21" s="22"/>
      <c r="G21" s="22"/>
      <c r="H21" s="22"/>
      <c r="I21" s="22"/>
      <c r="J21" s="22"/>
      <c r="K21" s="22"/>
      <c r="L21" s="432"/>
      <c r="M21" s="433"/>
      <c r="N21" s="433"/>
      <c r="O21" s="433"/>
      <c r="P21" s="433"/>
      <c r="Q21" s="433"/>
      <c r="R21" s="434"/>
      <c r="S21" s="22"/>
      <c r="T21" s="22"/>
      <c r="U21" s="22"/>
      <c r="V21" s="22"/>
      <c r="W21" s="22"/>
      <c r="X21" s="22"/>
      <c r="Y21" s="22"/>
      <c r="Z21" s="22"/>
      <c r="AA21" s="22"/>
      <c r="AB21" s="22"/>
      <c r="AC21" s="22"/>
      <c r="AD21" s="21"/>
      <c r="AE21" s="22"/>
      <c r="AF21" s="22"/>
      <c r="AG21" s="92"/>
    </row>
    <row r="22" spans="2:33" s="43" customFormat="1" ht="17.100000000000001" customHeight="1" x14ac:dyDescent="0.2">
      <c r="B22" s="91"/>
      <c r="C22" s="22"/>
      <c r="D22" s="22"/>
      <c r="E22" s="22"/>
      <c r="F22" s="22"/>
      <c r="G22" s="22"/>
      <c r="H22" s="22"/>
      <c r="I22" s="22"/>
      <c r="J22" s="22"/>
      <c r="K22" s="22"/>
      <c r="L22" s="432"/>
      <c r="M22" s="433"/>
      <c r="N22" s="433"/>
      <c r="O22" s="433"/>
      <c r="P22" s="433"/>
      <c r="Q22" s="433"/>
      <c r="R22" s="434"/>
      <c r="S22" s="22"/>
      <c r="T22" s="22"/>
      <c r="U22" s="22"/>
      <c r="V22" s="22"/>
      <c r="W22" s="22"/>
      <c r="X22" s="22"/>
      <c r="Y22" s="22"/>
      <c r="Z22" s="22"/>
      <c r="AA22" s="22"/>
      <c r="AB22" s="22"/>
      <c r="AC22" s="22"/>
      <c r="AD22" s="21"/>
      <c r="AE22" s="22"/>
      <c r="AF22" s="22"/>
      <c r="AG22" s="92"/>
    </row>
    <row r="23" spans="2:33" s="43" customFormat="1" ht="17.100000000000001" customHeight="1" x14ac:dyDescent="0.2">
      <c r="B23" s="91"/>
      <c r="C23" s="22"/>
      <c r="D23" s="22"/>
      <c r="E23" s="22"/>
      <c r="F23" s="22"/>
      <c r="G23" s="22"/>
      <c r="H23" s="22"/>
      <c r="I23" s="22"/>
      <c r="J23" s="22"/>
      <c r="K23" s="22"/>
      <c r="L23" s="432"/>
      <c r="M23" s="433"/>
      <c r="N23" s="433"/>
      <c r="O23" s="433"/>
      <c r="P23" s="433"/>
      <c r="Q23" s="433"/>
      <c r="R23" s="434"/>
      <c r="S23" s="22"/>
      <c r="T23" s="22"/>
      <c r="U23" s="22"/>
      <c r="V23" s="22"/>
      <c r="W23" s="22"/>
      <c r="X23" s="22"/>
      <c r="Y23" s="22"/>
      <c r="Z23" s="22"/>
      <c r="AA23" s="22"/>
      <c r="AB23" s="22"/>
      <c r="AC23" s="22"/>
      <c r="AD23" s="21"/>
      <c r="AE23" s="22"/>
      <c r="AF23" s="22"/>
      <c r="AG23" s="92"/>
    </row>
    <row r="24" spans="2:33" s="43" customFormat="1" ht="17.100000000000001" customHeight="1" x14ac:dyDescent="0.2">
      <c r="B24" s="91"/>
      <c r="C24" s="22"/>
      <c r="D24" s="22"/>
      <c r="E24" s="22"/>
      <c r="F24" s="22"/>
      <c r="G24" s="22"/>
      <c r="H24" s="22"/>
      <c r="I24" s="22"/>
      <c r="J24" s="22"/>
      <c r="K24" s="22"/>
      <c r="L24" s="432"/>
      <c r="M24" s="433"/>
      <c r="N24" s="433"/>
      <c r="O24" s="433"/>
      <c r="P24" s="433"/>
      <c r="Q24" s="433"/>
      <c r="R24" s="434"/>
      <c r="S24" s="22"/>
      <c r="T24" s="22"/>
      <c r="U24" s="22"/>
      <c r="V24" s="22"/>
      <c r="W24" s="22"/>
      <c r="X24" s="22"/>
      <c r="Y24" s="22"/>
      <c r="Z24" s="22"/>
      <c r="AA24" s="22"/>
      <c r="AB24" s="22"/>
      <c r="AC24" s="22"/>
      <c r="AD24" s="21"/>
      <c r="AE24" s="22"/>
      <c r="AF24" s="22"/>
      <c r="AG24" s="92"/>
    </row>
    <row r="25" spans="2:33" s="43" customFormat="1" ht="17.100000000000001" customHeight="1" x14ac:dyDescent="0.2">
      <c r="B25" s="91"/>
      <c r="C25" s="22"/>
      <c r="D25" s="22"/>
      <c r="E25" s="22"/>
      <c r="F25" s="22"/>
      <c r="G25" s="22"/>
      <c r="H25" s="22"/>
      <c r="I25" s="22"/>
      <c r="J25" s="22"/>
      <c r="K25" s="22"/>
      <c r="L25" s="432"/>
      <c r="M25" s="433"/>
      <c r="N25" s="433"/>
      <c r="O25" s="433"/>
      <c r="P25" s="433"/>
      <c r="Q25" s="433"/>
      <c r="R25" s="434"/>
      <c r="S25" s="22"/>
      <c r="T25" s="22"/>
      <c r="U25" s="22"/>
      <c r="V25" s="22"/>
      <c r="W25" s="22"/>
      <c r="X25" s="22"/>
      <c r="Y25" s="22"/>
      <c r="Z25" s="22"/>
      <c r="AA25" s="22"/>
      <c r="AB25" s="22"/>
      <c r="AC25" s="22"/>
      <c r="AD25" s="21"/>
      <c r="AE25" s="22"/>
      <c r="AF25" s="22"/>
      <c r="AG25" s="92"/>
    </row>
    <row r="26" spans="2:33" s="43" customFormat="1" ht="17.100000000000001" customHeight="1" x14ac:dyDescent="0.2">
      <c r="B26" s="91"/>
      <c r="C26" s="22"/>
      <c r="D26" s="22"/>
      <c r="E26" s="22"/>
      <c r="F26" s="22"/>
      <c r="G26" s="22"/>
      <c r="H26" s="22"/>
      <c r="I26" s="22"/>
      <c r="J26" s="22"/>
      <c r="K26" s="22"/>
      <c r="L26" s="432"/>
      <c r="M26" s="433"/>
      <c r="N26" s="433"/>
      <c r="O26" s="433"/>
      <c r="P26" s="433"/>
      <c r="Q26" s="433"/>
      <c r="R26" s="434"/>
      <c r="S26" s="22"/>
      <c r="T26" s="22"/>
      <c r="U26" s="22"/>
      <c r="V26" s="22"/>
      <c r="W26" s="22"/>
      <c r="X26" s="22"/>
      <c r="Y26" s="22"/>
      <c r="Z26" s="22"/>
      <c r="AA26" s="22"/>
      <c r="AB26" s="22"/>
      <c r="AC26" s="22"/>
      <c r="AD26" s="21"/>
      <c r="AE26" s="22"/>
      <c r="AF26" s="22"/>
      <c r="AG26" s="92"/>
    </row>
    <row r="27" spans="2:33" s="43" customFormat="1" ht="17.100000000000001" customHeight="1" x14ac:dyDescent="0.2">
      <c r="B27" s="91"/>
      <c r="C27" s="22"/>
      <c r="D27" s="22"/>
      <c r="E27" s="22"/>
      <c r="F27" s="22"/>
      <c r="G27" s="22"/>
      <c r="H27" s="22"/>
      <c r="I27" s="22"/>
      <c r="J27" s="22"/>
      <c r="K27" s="22"/>
      <c r="L27" s="432"/>
      <c r="M27" s="433"/>
      <c r="N27" s="433"/>
      <c r="O27" s="433"/>
      <c r="P27" s="433"/>
      <c r="Q27" s="433"/>
      <c r="R27" s="434"/>
      <c r="S27" s="22"/>
      <c r="T27" s="22"/>
      <c r="U27" s="22"/>
      <c r="V27" s="22"/>
      <c r="W27" s="22"/>
      <c r="X27" s="22"/>
      <c r="Y27" s="22"/>
      <c r="Z27" s="22"/>
      <c r="AA27" s="22"/>
      <c r="AB27" s="22"/>
      <c r="AC27" s="22"/>
      <c r="AD27" s="21"/>
      <c r="AE27" s="22"/>
      <c r="AF27" s="22"/>
      <c r="AG27" s="92"/>
    </row>
    <row r="28" spans="2:33" s="43" customFormat="1" ht="17.100000000000001" customHeight="1" x14ac:dyDescent="0.2">
      <c r="B28" s="91"/>
      <c r="C28" s="22"/>
      <c r="D28" s="22"/>
      <c r="E28" s="22"/>
      <c r="F28" s="22"/>
      <c r="G28" s="22"/>
      <c r="H28" s="22"/>
      <c r="I28" s="22"/>
      <c r="J28" s="22"/>
      <c r="K28" s="22"/>
      <c r="L28" s="432"/>
      <c r="M28" s="433"/>
      <c r="N28" s="433"/>
      <c r="O28" s="433"/>
      <c r="P28" s="433"/>
      <c r="Q28" s="433"/>
      <c r="R28" s="434"/>
      <c r="S28" s="22"/>
      <c r="T28" s="22"/>
      <c r="U28" s="22"/>
      <c r="V28" s="22"/>
      <c r="W28" s="22"/>
      <c r="X28" s="22"/>
      <c r="Y28" s="22"/>
      <c r="Z28" s="22"/>
      <c r="AA28" s="22"/>
      <c r="AB28" s="22"/>
      <c r="AC28" s="22"/>
      <c r="AD28" s="21"/>
      <c r="AE28" s="22"/>
      <c r="AF28" s="22"/>
      <c r="AG28" s="92"/>
    </row>
    <row r="29" spans="2:33" s="43" customFormat="1" ht="17.100000000000001" customHeight="1" x14ac:dyDescent="0.2">
      <c r="B29" s="91"/>
      <c r="C29" s="22"/>
      <c r="D29" s="22"/>
      <c r="E29" s="22"/>
      <c r="F29" s="22"/>
      <c r="G29" s="22"/>
      <c r="H29" s="22"/>
      <c r="I29" s="22"/>
      <c r="J29" s="22"/>
      <c r="K29" s="22"/>
      <c r="L29" s="432"/>
      <c r="M29" s="433"/>
      <c r="N29" s="433"/>
      <c r="O29" s="433"/>
      <c r="P29" s="433"/>
      <c r="Q29" s="433"/>
      <c r="R29" s="434"/>
      <c r="S29" s="22"/>
      <c r="T29" s="22"/>
      <c r="U29" s="22"/>
      <c r="V29" s="22"/>
      <c r="W29" s="22"/>
      <c r="X29" s="22"/>
      <c r="Y29" s="22"/>
      <c r="Z29" s="22"/>
      <c r="AA29" s="22"/>
      <c r="AB29" s="22"/>
      <c r="AC29" s="22"/>
      <c r="AD29" s="21"/>
      <c r="AE29" s="22"/>
      <c r="AF29" s="22"/>
      <c r="AG29" s="92"/>
    </row>
    <row r="30" spans="2:33" s="43" customFormat="1" ht="17.100000000000001" customHeight="1" x14ac:dyDescent="0.2">
      <c r="B30" s="91"/>
      <c r="C30" s="22"/>
      <c r="D30" s="22"/>
      <c r="E30" s="22"/>
      <c r="F30" s="22"/>
      <c r="G30" s="22"/>
      <c r="H30" s="22"/>
      <c r="I30" s="22"/>
      <c r="J30" s="22"/>
      <c r="K30" s="22"/>
      <c r="L30" s="432"/>
      <c r="M30" s="433"/>
      <c r="N30" s="433"/>
      <c r="O30" s="433"/>
      <c r="P30" s="433"/>
      <c r="Q30" s="433"/>
      <c r="R30" s="434"/>
      <c r="S30" s="22"/>
      <c r="T30" s="22"/>
      <c r="U30" s="22"/>
      <c r="V30" s="22"/>
      <c r="W30" s="22"/>
      <c r="X30" s="22"/>
      <c r="Y30" s="22"/>
      <c r="Z30" s="22"/>
      <c r="AA30" s="22"/>
      <c r="AB30" s="22"/>
      <c r="AC30" s="22"/>
      <c r="AD30" s="21"/>
      <c r="AE30" s="22"/>
      <c r="AF30" s="22"/>
      <c r="AG30" s="92"/>
    </row>
    <row r="31" spans="2:33" s="43" customFormat="1" ht="17.100000000000001" customHeight="1" x14ac:dyDescent="0.2">
      <c r="B31" s="91"/>
      <c r="C31" s="22"/>
      <c r="D31" s="22"/>
      <c r="E31" s="22"/>
      <c r="F31" s="22"/>
      <c r="G31" s="22"/>
      <c r="H31" s="22"/>
      <c r="I31" s="22"/>
      <c r="J31" s="22"/>
      <c r="K31" s="22"/>
      <c r="L31" s="432"/>
      <c r="M31" s="433"/>
      <c r="N31" s="433"/>
      <c r="O31" s="433"/>
      <c r="P31" s="433"/>
      <c r="Q31" s="433"/>
      <c r="R31" s="434"/>
      <c r="S31" s="22"/>
      <c r="T31" s="22"/>
      <c r="U31" s="22"/>
      <c r="V31" s="22"/>
      <c r="W31" s="22"/>
      <c r="X31" s="22"/>
      <c r="Y31" s="22"/>
      <c r="Z31" s="22"/>
      <c r="AA31" s="22"/>
      <c r="AB31" s="22"/>
      <c r="AC31" s="22"/>
      <c r="AD31" s="21"/>
      <c r="AE31" s="22"/>
      <c r="AF31" s="22"/>
      <c r="AG31" s="92"/>
    </row>
    <row r="32" spans="2:33" s="43" customFormat="1" ht="17.100000000000001" customHeight="1" x14ac:dyDescent="0.2">
      <c r="B32" s="91"/>
      <c r="C32" s="22"/>
      <c r="D32" s="22"/>
      <c r="E32" s="22"/>
      <c r="F32" s="22"/>
      <c r="G32" s="22"/>
      <c r="H32" s="22"/>
      <c r="I32" s="22"/>
      <c r="J32" s="22"/>
      <c r="K32" s="22"/>
      <c r="L32" s="432"/>
      <c r="M32" s="433"/>
      <c r="N32" s="433"/>
      <c r="O32" s="433"/>
      <c r="P32" s="433"/>
      <c r="Q32" s="433"/>
      <c r="R32" s="434"/>
      <c r="S32" s="22"/>
      <c r="T32" s="22"/>
      <c r="U32" s="22"/>
      <c r="V32" s="22"/>
      <c r="W32" s="22"/>
      <c r="X32" s="22"/>
      <c r="Y32" s="22"/>
      <c r="Z32" s="22"/>
      <c r="AA32" s="22"/>
      <c r="AB32" s="22"/>
      <c r="AC32" s="22"/>
      <c r="AD32" s="21"/>
      <c r="AE32" s="22"/>
      <c r="AF32" s="22"/>
      <c r="AG32" s="92"/>
    </row>
    <row r="33" spans="2:33" s="43" customFormat="1" ht="17.100000000000001" customHeight="1" thickBot="1" x14ac:dyDescent="0.25">
      <c r="B33" s="255" t="s">
        <v>15</v>
      </c>
      <c r="C33" s="256"/>
      <c r="D33" s="256"/>
      <c r="E33" s="256"/>
      <c r="F33" s="256"/>
      <c r="G33" s="256"/>
      <c r="H33" s="256"/>
      <c r="I33" s="256"/>
      <c r="J33" s="256"/>
      <c r="K33" s="256"/>
      <c r="L33" s="425">
        <f>SUM(L19:R32)</f>
        <v>0</v>
      </c>
      <c r="M33" s="426"/>
      <c r="N33" s="426"/>
      <c r="O33" s="426"/>
      <c r="P33" s="426"/>
      <c r="Q33" s="426"/>
      <c r="R33" s="427"/>
      <c r="S33" s="257"/>
      <c r="T33" s="257"/>
      <c r="U33" s="257"/>
      <c r="V33" s="257"/>
      <c r="W33" s="257"/>
      <c r="X33" s="257"/>
      <c r="Y33" s="257"/>
      <c r="Z33" s="257"/>
      <c r="AA33" s="257"/>
      <c r="AB33" s="257"/>
      <c r="AC33" s="257"/>
      <c r="AD33" s="257"/>
      <c r="AE33" s="257"/>
      <c r="AF33" s="257"/>
      <c r="AG33" s="258"/>
    </row>
    <row r="34" spans="2:33" s="43" customFormat="1" ht="17.100000000000001" customHeight="1" x14ac:dyDescent="0.2">
      <c r="B34" s="100" t="s">
        <v>391</v>
      </c>
      <c r="C34" s="95"/>
      <c r="D34" s="95"/>
      <c r="E34" s="95"/>
      <c r="F34" s="95"/>
      <c r="G34" s="95"/>
      <c r="H34" s="95"/>
      <c r="I34" s="95"/>
      <c r="J34" s="95"/>
      <c r="K34" s="96"/>
      <c r="L34" s="435"/>
      <c r="M34" s="436"/>
      <c r="N34" s="436"/>
      <c r="O34" s="436"/>
      <c r="P34" s="436"/>
      <c r="Q34" s="436"/>
      <c r="R34" s="437"/>
      <c r="S34" s="97"/>
      <c r="T34" s="97"/>
      <c r="U34" s="97"/>
      <c r="V34" s="97"/>
      <c r="W34" s="97"/>
      <c r="X34" s="97"/>
      <c r="Y34" s="97"/>
      <c r="Z34" s="97"/>
      <c r="AA34" s="97"/>
      <c r="AB34" s="97"/>
      <c r="AC34" s="97"/>
      <c r="AD34" s="98"/>
      <c r="AE34" s="97"/>
      <c r="AF34" s="97"/>
      <c r="AG34" s="99"/>
    </row>
    <row r="35" spans="2:33" s="43" customFormat="1" ht="17.100000000000001" customHeight="1" x14ac:dyDescent="0.2">
      <c r="B35" s="94" t="s">
        <v>133</v>
      </c>
      <c r="C35" s="39"/>
      <c r="D35" s="39"/>
      <c r="E35" s="39"/>
      <c r="F35" s="39"/>
      <c r="G35" s="39"/>
      <c r="H35" s="39"/>
      <c r="I35" s="39"/>
      <c r="J35" s="39"/>
      <c r="K35" s="39"/>
      <c r="L35" s="422"/>
      <c r="M35" s="423"/>
      <c r="N35" s="423"/>
      <c r="O35" s="423"/>
      <c r="P35" s="423"/>
      <c r="Q35" s="423"/>
      <c r="R35" s="424"/>
      <c r="S35" s="39"/>
      <c r="T35" s="39"/>
      <c r="U35" s="39"/>
      <c r="V35" s="39"/>
      <c r="W35" s="39"/>
      <c r="X35" s="39"/>
      <c r="Y35" s="39"/>
      <c r="Z35" s="39"/>
      <c r="AA35" s="39"/>
      <c r="AB35" s="39"/>
      <c r="AC35" s="39"/>
      <c r="AD35" s="40"/>
      <c r="AE35" s="39"/>
      <c r="AF35" s="39"/>
      <c r="AG35" s="93"/>
    </row>
    <row r="36" spans="2:33" s="43" customFormat="1" ht="17.100000000000001" customHeight="1" x14ac:dyDescent="0.2">
      <c r="B36" s="94"/>
      <c r="C36" s="39" t="s">
        <v>132</v>
      </c>
      <c r="D36" s="39"/>
      <c r="E36" s="39"/>
      <c r="F36" s="39"/>
      <c r="G36" s="39"/>
      <c r="H36" s="39"/>
      <c r="I36" s="39"/>
      <c r="J36" s="39"/>
      <c r="K36" s="39"/>
      <c r="L36" s="475">
        <f>別紙2車両内訳!F32*1000</f>
        <v>0</v>
      </c>
      <c r="M36" s="476"/>
      <c r="N36" s="476"/>
      <c r="O36" s="476"/>
      <c r="P36" s="476"/>
      <c r="Q36" s="476"/>
      <c r="R36" s="477"/>
      <c r="S36" s="39"/>
      <c r="T36" s="39" t="s">
        <v>131</v>
      </c>
      <c r="U36" s="39"/>
      <c r="V36" s="39"/>
      <c r="W36" s="39"/>
      <c r="X36" s="39"/>
      <c r="Y36" s="39"/>
      <c r="Z36" s="39"/>
      <c r="AA36" s="39"/>
      <c r="AB36" s="39"/>
      <c r="AC36" s="39"/>
      <c r="AD36" s="40"/>
      <c r="AE36" s="39"/>
      <c r="AF36" s="39"/>
      <c r="AG36" s="93"/>
    </row>
    <row r="37" spans="2:33" s="43" customFormat="1" ht="17.100000000000001" customHeight="1" thickBot="1" x14ac:dyDescent="0.25">
      <c r="B37" s="259" t="s">
        <v>15</v>
      </c>
      <c r="C37" s="260"/>
      <c r="D37" s="260"/>
      <c r="E37" s="260"/>
      <c r="F37" s="260"/>
      <c r="G37" s="260"/>
      <c r="H37" s="260"/>
      <c r="I37" s="260"/>
      <c r="J37" s="260"/>
      <c r="K37" s="260"/>
      <c r="L37" s="425">
        <f>L36</f>
        <v>0</v>
      </c>
      <c r="M37" s="426"/>
      <c r="N37" s="426"/>
      <c r="O37" s="426"/>
      <c r="P37" s="426"/>
      <c r="Q37" s="426"/>
      <c r="R37" s="427"/>
      <c r="S37" s="261"/>
      <c r="T37" s="261"/>
      <c r="U37" s="261"/>
      <c r="V37" s="261"/>
      <c r="W37" s="261"/>
      <c r="X37" s="261"/>
      <c r="Y37" s="261"/>
      <c r="Z37" s="261"/>
      <c r="AA37" s="261"/>
      <c r="AB37" s="261"/>
      <c r="AC37" s="261"/>
      <c r="AD37" s="261"/>
      <c r="AE37" s="261"/>
      <c r="AF37" s="261"/>
      <c r="AG37" s="262"/>
    </row>
    <row r="38" spans="2:33" s="43" customFormat="1" ht="17.100000000000001" customHeight="1" x14ac:dyDescent="0.2">
      <c r="B38" s="225" t="s">
        <v>16</v>
      </c>
      <c r="C38" s="226"/>
      <c r="D38" s="226"/>
      <c r="E38" s="226"/>
      <c r="F38" s="226"/>
      <c r="G38" s="226"/>
      <c r="H38" s="226"/>
      <c r="I38" s="226"/>
      <c r="J38" s="226"/>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54"/>
    </row>
    <row r="39" spans="2:33" s="43" customFormat="1" ht="17.100000000000001" customHeight="1" x14ac:dyDescent="0.2">
      <c r="B39" s="263" t="s">
        <v>17</v>
      </c>
      <c r="C39" s="264"/>
      <c r="D39" s="264"/>
      <c r="E39" s="264"/>
      <c r="F39" s="264"/>
      <c r="G39" s="264"/>
      <c r="H39" s="264"/>
      <c r="I39" s="264"/>
      <c r="J39" s="265"/>
      <c r="K39" s="266" t="s">
        <v>18</v>
      </c>
      <c r="L39" s="264"/>
      <c r="M39" s="264"/>
      <c r="N39" s="264"/>
      <c r="O39" s="264"/>
      <c r="P39" s="264"/>
      <c r="Q39" s="265"/>
      <c r="R39" s="266" t="s">
        <v>19</v>
      </c>
      <c r="S39" s="265"/>
      <c r="T39" s="266" t="s">
        <v>90</v>
      </c>
      <c r="U39" s="264"/>
      <c r="V39" s="264"/>
      <c r="W39" s="265"/>
      <c r="X39" s="266" t="s">
        <v>88</v>
      </c>
      <c r="Y39" s="264"/>
      <c r="Z39" s="264"/>
      <c r="AA39" s="265"/>
      <c r="AB39" s="266" t="s">
        <v>392</v>
      </c>
      <c r="AC39" s="264"/>
      <c r="AD39" s="264"/>
      <c r="AE39" s="264"/>
      <c r="AF39" s="264"/>
      <c r="AG39" s="267"/>
    </row>
    <row r="40" spans="2:33" s="43" customFormat="1" ht="17.100000000000001" customHeight="1" x14ac:dyDescent="0.2">
      <c r="B40" s="428"/>
      <c r="C40" s="429"/>
      <c r="D40" s="429"/>
      <c r="E40" s="429"/>
      <c r="F40" s="429"/>
      <c r="G40" s="429"/>
      <c r="H40" s="429"/>
      <c r="I40" s="429"/>
      <c r="J40" s="429"/>
      <c r="K40" s="416"/>
      <c r="L40" s="417"/>
      <c r="M40" s="417"/>
      <c r="N40" s="417"/>
      <c r="O40" s="417"/>
      <c r="P40" s="417"/>
      <c r="Q40" s="417"/>
      <c r="R40" s="430"/>
      <c r="S40" s="431"/>
      <c r="T40" s="414"/>
      <c r="U40" s="415"/>
      <c r="V40" s="415"/>
      <c r="W40" s="415"/>
      <c r="X40" s="419">
        <f t="shared" ref="X40:X48" si="0">R40*T40</f>
        <v>0</v>
      </c>
      <c r="Y40" s="420"/>
      <c r="Z40" s="420"/>
      <c r="AA40" s="421"/>
      <c r="AB40" s="416"/>
      <c r="AC40" s="417"/>
      <c r="AD40" s="417"/>
      <c r="AE40" s="417"/>
      <c r="AF40" s="417"/>
      <c r="AG40" s="418"/>
    </row>
    <row r="41" spans="2:33" s="43" customFormat="1" ht="17.100000000000001" customHeight="1" x14ac:dyDescent="0.2">
      <c r="B41" s="393"/>
      <c r="C41" s="394"/>
      <c r="D41" s="394"/>
      <c r="E41" s="394"/>
      <c r="F41" s="394"/>
      <c r="G41" s="394"/>
      <c r="H41" s="394"/>
      <c r="I41" s="394"/>
      <c r="J41" s="394"/>
      <c r="K41" s="395"/>
      <c r="L41" s="396"/>
      <c r="M41" s="396"/>
      <c r="N41" s="396"/>
      <c r="O41" s="396"/>
      <c r="P41" s="396"/>
      <c r="Q41" s="396"/>
      <c r="R41" s="397"/>
      <c r="S41" s="398"/>
      <c r="T41" s="399"/>
      <c r="U41" s="400"/>
      <c r="V41" s="400"/>
      <c r="W41" s="400"/>
      <c r="X41" s="401">
        <f t="shared" si="0"/>
        <v>0</v>
      </c>
      <c r="Y41" s="402"/>
      <c r="Z41" s="402"/>
      <c r="AA41" s="403"/>
      <c r="AB41" s="395"/>
      <c r="AC41" s="396"/>
      <c r="AD41" s="396"/>
      <c r="AE41" s="396"/>
      <c r="AF41" s="396"/>
      <c r="AG41" s="404"/>
    </row>
    <row r="42" spans="2:33" s="43" customFormat="1" ht="17.100000000000001" customHeight="1" x14ac:dyDescent="0.2">
      <c r="B42" s="393"/>
      <c r="C42" s="394"/>
      <c r="D42" s="394"/>
      <c r="E42" s="394"/>
      <c r="F42" s="394"/>
      <c r="G42" s="394"/>
      <c r="H42" s="394"/>
      <c r="I42" s="394"/>
      <c r="J42" s="394"/>
      <c r="K42" s="395"/>
      <c r="L42" s="396"/>
      <c r="M42" s="396"/>
      <c r="N42" s="396"/>
      <c r="O42" s="396"/>
      <c r="P42" s="396"/>
      <c r="Q42" s="396"/>
      <c r="R42" s="397"/>
      <c r="S42" s="398"/>
      <c r="T42" s="399"/>
      <c r="U42" s="400"/>
      <c r="V42" s="400"/>
      <c r="W42" s="400"/>
      <c r="X42" s="401">
        <f t="shared" si="0"/>
        <v>0</v>
      </c>
      <c r="Y42" s="402"/>
      <c r="Z42" s="402"/>
      <c r="AA42" s="403"/>
      <c r="AB42" s="395"/>
      <c r="AC42" s="396"/>
      <c r="AD42" s="396"/>
      <c r="AE42" s="396"/>
      <c r="AF42" s="396"/>
      <c r="AG42" s="404"/>
    </row>
    <row r="43" spans="2:33" s="43" customFormat="1" ht="17.100000000000001" customHeight="1" x14ac:dyDescent="0.2">
      <c r="B43" s="393"/>
      <c r="C43" s="394"/>
      <c r="D43" s="394"/>
      <c r="E43" s="394"/>
      <c r="F43" s="394"/>
      <c r="G43" s="394"/>
      <c r="H43" s="394"/>
      <c r="I43" s="394"/>
      <c r="J43" s="394"/>
      <c r="K43" s="395"/>
      <c r="L43" s="396"/>
      <c r="M43" s="396"/>
      <c r="N43" s="396"/>
      <c r="O43" s="396"/>
      <c r="P43" s="396"/>
      <c r="Q43" s="396"/>
      <c r="R43" s="397"/>
      <c r="S43" s="398"/>
      <c r="T43" s="399"/>
      <c r="U43" s="400"/>
      <c r="V43" s="400"/>
      <c r="W43" s="400"/>
      <c r="X43" s="401">
        <f t="shared" si="0"/>
        <v>0</v>
      </c>
      <c r="Y43" s="402"/>
      <c r="Z43" s="402"/>
      <c r="AA43" s="403"/>
      <c r="AB43" s="395"/>
      <c r="AC43" s="396"/>
      <c r="AD43" s="396"/>
      <c r="AE43" s="396"/>
      <c r="AF43" s="396"/>
      <c r="AG43" s="404"/>
    </row>
    <row r="44" spans="2:33" s="43" customFormat="1" ht="17.100000000000001" customHeight="1" x14ac:dyDescent="0.2">
      <c r="B44" s="393"/>
      <c r="C44" s="394"/>
      <c r="D44" s="394"/>
      <c r="E44" s="394"/>
      <c r="F44" s="394"/>
      <c r="G44" s="394"/>
      <c r="H44" s="394"/>
      <c r="I44" s="394"/>
      <c r="J44" s="394"/>
      <c r="K44" s="395"/>
      <c r="L44" s="396"/>
      <c r="M44" s="396"/>
      <c r="N44" s="396"/>
      <c r="O44" s="396"/>
      <c r="P44" s="396"/>
      <c r="Q44" s="396"/>
      <c r="R44" s="397"/>
      <c r="S44" s="398"/>
      <c r="T44" s="399"/>
      <c r="U44" s="400"/>
      <c r="V44" s="400"/>
      <c r="W44" s="400"/>
      <c r="X44" s="401">
        <f t="shared" si="0"/>
        <v>0</v>
      </c>
      <c r="Y44" s="402"/>
      <c r="Z44" s="402"/>
      <c r="AA44" s="403"/>
      <c r="AB44" s="395"/>
      <c r="AC44" s="396"/>
      <c r="AD44" s="396"/>
      <c r="AE44" s="396"/>
      <c r="AF44" s="396"/>
      <c r="AG44" s="404"/>
    </row>
    <row r="45" spans="2:33" s="43" customFormat="1" ht="17.100000000000001" customHeight="1" x14ac:dyDescent="0.2">
      <c r="B45" s="393"/>
      <c r="C45" s="394"/>
      <c r="D45" s="394"/>
      <c r="E45" s="394"/>
      <c r="F45" s="394"/>
      <c r="G45" s="394"/>
      <c r="H45" s="394"/>
      <c r="I45" s="394"/>
      <c r="J45" s="394"/>
      <c r="K45" s="395"/>
      <c r="L45" s="396"/>
      <c r="M45" s="396"/>
      <c r="N45" s="396"/>
      <c r="O45" s="396"/>
      <c r="P45" s="396"/>
      <c r="Q45" s="396"/>
      <c r="R45" s="397"/>
      <c r="S45" s="465"/>
      <c r="T45" s="399"/>
      <c r="U45" s="400"/>
      <c r="V45" s="400"/>
      <c r="W45" s="464"/>
      <c r="X45" s="401">
        <f t="shared" si="0"/>
        <v>0</v>
      </c>
      <c r="Y45" s="402"/>
      <c r="Z45" s="402"/>
      <c r="AA45" s="403"/>
      <c r="AB45" s="395"/>
      <c r="AC45" s="396"/>
      <c r="AD45" s="396"/>
      <c r="AE45" s="396"/>
      <c r="AF45" s="396"/>
      <c r="AG45" s="404"/>
    </row>
    <row r="46" spans="2:33" s="43" customFormat="1" ht="17.100000000000001" customHeight="1" x14ac:dyDescent="0.2">
      <c r="B46" s="393"/>
      <c r="C46" s="394"/>
      <c r="D46" s="394"/>
      <c r="E46" s="394"/>
      <c r="F46" s="394"/>
      <c r="G46" s="394"/>
      <c r="H46" s="394"/>
      <c r="I46" s="394"/>
      <c r="J46" s="394"/>
      <c r="K46" s="395"/>
      <c r="L46" s="396"/>
      <c r="M46" s="396"/>
      <c r="N46" s="396"/>
      <c r="O46" s="396"/>
      <c r="P46" s="396"/>
      <c r="Q46" s="396"/>
      <c r="R46" s="397"/>
      <c r="S46" s="398"/>
      <c r="T46" s="399"/>
      <c r="U46" s="400"/>
      <c r="V46" s="400"/>
      <c r="W46" s="400"/>
      <c r="X46" s="401">
        <f t="shared" si="0"/>
        <v>0</v>
      </c>
      <c r="Y46" s="402"/>
      <c r="Z46" s="402"/>
      <c r="AA46" s="403"/>
      <c r="AB46" s="395"/>
      <c r="AC46" s="396"/>
      <c r="AD46" s="396"/>
      <c r="AE46" s="396"/>
      <c r="AF46" s="396"/>
      <c r="AG46" s="404"/>
    </row>
    <row r="47" spans="2:33" s="43" customFormat="1" ht="17.100000000000001" customHeight="1" x14ac:dyDescent="0.2">
      <c r="B47" s="393"/>
      <c r="C47" s="394"/>
      <c r="D47" s="394"/>
      <c r="E47" s="394"/>
      <c r="F47" s="394"/>
      <c r="G47" s="394"/>
      <c r="H47" s="394"/>
      <c r="I47" s="394"/>
      <c r="J47" s="394"/>
      <c r="K47" s="395"/>
      <c r="L47" s="396"/>
      <c r="M47" s="396"/>
      <c r="N47" s="396"/>
      <c r="O47" s="396"/>
      <c r="P47" s="396"/>
      <c r="Q47" s="396"/>
      <c r="R47" s="397"/>
      <c r="S47" s="398"/>
      <c r="T47" s="399"/>
      <c r="U47" s="400"/>
      <c r="V47" s="400"/>
      <c r="W47" s="400"/>
      <c r="X47" s="401">
        <f t="shared" si="0"/>
        <v>0</v>
      </c>
      <c r="Y47" s="402"/>
      <c r="Z47" s="402"/>
      <c r="AA47" s="403"/>
      <c r="AB47" s="395"/>
      <c r="AC47" s="396"/>
      <c r="AD47" s="396"/>
      <c r="AE47" s="396"/>
      <c r="AF47" s="396"/>
      <c r="AG47" s="404"/>
    </row>
    <row r="48" spans="2:33" s="43" customFormat="1" ht="17.100000000000001" customHeight="1" thickBot="1" x14ac:dyDescent="0.25">
      <c r="B48" s="405"/>
      <c r="C48" s="406"/>
      <c r="D48" s="406"/>
      <c r="E48" s="406"/>
      <c r="F48" s="406"/>
      <c r="G48" s="406"/>
      <c r="H48" s="406"/>
      <c r="I48" s="406"/>
      <c r="J48" s="406"/>
      <c r="K48" s="390"/>
      <c r="L48" s="391"/>
      <c r="M48" s="391"/>
      <c r="N48" s="391"/>
      <c r="O48" s="391"/>
      <c r="P48" s="391"/>
      <c r="Q48" s="391"/>
      <c r="R48" s="407"/>
      <c r="S48" s="408"/>
      <c r="T48" s="409"/>
      <c r="U48" s="410"/>
      <c r="V48" s="410"/>
      <c r="W48" s="410"/>
      <c r="X48" s="411">
        <f t="shared" si="0"/>
        <v>0</v>
      </c>
      <c r="Y48" s="412"/>
      <c r="Z48" s="412"/>
      <c r="AA48" s="413"/>
      <c r="AB48" s="390"/>
      <c r="AC48" s="391"/>
      <c r="AD48" s="391"/>
      <c r="AE48" s="391"/>
      <c r="AF48" s="391"/>
      <c r="AG48" s="392"/>
    </row>
    <row r="49" spans="2:33" s="43" customFormat="1" ht="17.100000000000001" customHeight="1" x14ac:dyDescent="0.2">
      <c r="B49" s="85" t="s">
        <v>289</v>
      </c>
      <c r="C49" s="80"/>
      <c r="D49" s="80"/>
      <c r="E49" s="80"/>
      <c r="F49" s="80"/>
      <c r="G49" s="80"/>
      <c r="H49" s="80"/>
      <c r="I49" s="80"/>
      <c r="J49" s="80"/>
      <c r="K49" s="81"/>
      <c r="L49" s="81"/>
      <c r="M49" s="81"/>
      <c r="N49" s="81"/>
      <c r="O49" s="81"/>
      <c r="P49" s="81"/>
      <c r="Q49" s="81"/>
      <c r="R49" s="82"/>
      <c r="S49" s="82"/>
      <c r="T49" s="83"/>
      <c r="U49" s="83"/>
      <c r="V49" s="83"/>
      <c r="W49" s="83"/>
      <c r="X49" s="84"/>
      <c r="Y49" s="84"/>
      <c r="Z49" s="84"/>
      <c r="AA49" s="84"/>
      <c r="AB49" s="81"/>
      <c r="AC49" s="81"/>
      <c r="AD49" s="81"/>
      <c r="AE49" s="81"/>
      <c r="AF49" s="460" t="s">
        <v>394</v>
      </c>
      <c r="AG49" s="460"/>
    </row>
    <row r="50" spans="2:33" s="43" customFormat="1" ht="17.100000000000001" customHeight="1" x14ac:dyDescent="0.2">
      <c r="B50" s="85" t="s">
        <v>291</v>
      </c>
      <c r="C50" s="80"/>
      <c r="D50" s="80"/>
      <c r="E50" s="80"/>
      <c r="F50" s="80"/>
      <c r="G50" s="80"/>
      <c r="H50" s="80"/>
      <c r="I50" s="80"/>
      <c r="J50" s="80"/>
      <c r="K50" s="81"/>
      <c r="L50" s="81"/>
      <c r="M50" s="81"/>
      <c r="N50" s="81"/>
      <c r="O50" s="81"/>
      <c r="P50" s="81"/>
      <c r="Q50" s="81"/>
      <c r="R50" s="82"/>
      <c r="S50" s="82"/>
      <c r="T50" s="83"/>
      <c r="U50" s="83"/>
      <c r="V50" s="83"/>
      <c r="W50" s="83"/>
      <c r="X50" s="84"/>
      <c r="Y50" s="84"/>
      <c r="Z50" s="84"/>
      <c r="AA50" s="84"/>
      <c r="AB50" s="81"/>
      <c r="AC50" s="81"/>
      <c r="AD50" s="81"/>
      <c r="AE50" s="81"/>
      <c r="AF50" s="81"/>
      <c r="AG50" s="81"/>
    </row>
    <row r="51" spans="2:33" s="43" customFormat="1" ht="17.100000000000001" customHeight="1" x14ac:dyDescent="0.2">
      <c r="B51" s="268" t="s">
        <v>292</v>
      </c>
    </row>
    <row r="52" spans="2:33" s="43" customFormat="1" ht="13.5" customHeight="1" x14ac:dyDescent="0.2">
      <c r="B52" s="268" t="s">
        <v>293</v>
      </c>
    </row>
    <row r="53" spans="2:33" x14ac:dyDescent="0.2">
      <c r="B53" s="268"/>
    </row>
  </sheetData>
  <mergeCells count="91">
    <mergeCell ref="AF49:AG49"/>
    <mergeCell ref="AA13:AG13"/>
    <mergeCell ref="L26:R26"/>
    <mergeCell ref="L25:R25"/>
    <mergeCell ref="L24:R24"/>
    <mergeCell ref="T45:W45"/>
    <mergeCell ref="R45:S45"/>
    <mergeCell ref="K45:Q45"/>
    <mergeCell ref="AB45:AG45"/>
    <mergeCell ref="L21:R21"/>
    <mergeCell ref="L18:R18"/>
    <mergeCell ref="AD18:AG18"/>
    <mergeCell ref="L19:R19"/>
    <mergeCell ref="AD19:AG19"/>
    <mergeCell ref="L20:R20"/>
    <mergeCell ref="L36:R36"/>
    <mergeCell ref="F10:Z10"/>
    <mergeCell ref="AA10:AF10"/>
    <mergeCell ref="A3:AG3"/>
    <mergeCell ref="F9:K9"/>
    <mergeCell ref="M9:R9"/>
    <mergeCell ref="T9:Z9"/>
    <mergeCell ref="AA9:AG9"/>
    <mergeCell ref="F11:Z11"/>
    <mergeCell ref="AA11:AF11"/>
    <mergeCell ref="F15:K15"/>
    <mergeCell ref="M15:S15"/>
    <mergeCell ref="T15:Z15"/>
    <mergeCell ref="AA15:AF15"/>
    <mergeCell ref="L22:R22"/>
    <mergeCell ref="L23:R23"/>
    <mergeCell ref="L27:R27"/>
    <mergeCell ref="L28:R28"/>
    <mergeCell ref="L29:R29"/>
    <mergeCell ref="L30:R30"/>
    <mergeCell ref="L31:R31"/>
    <mergeCell ref="L32:R32"/>
    <mergeCell ref="L33:R33"/>
    <mergeCell ref="L34:R34"/>
    <mergeCell ref="L35:R35"/>
    <mergeCell ref="L37:R37"/>
    <mergeCell ref="B40:J40"/>
    <mergeCell ref="K40:Q40"/>
    <mergeCell ref="R40:S40"/>
    <mergeCell ref="T40:W40"/>
    <mergeCell ref="AB40:AG40"/>
    <mergeCell ref="B41:J41"/>
    <mergeCell ref="K41:Q41"/>
    <mergeCell ref="R41:S41"/>
    <mergeCell ref="T41:W41"/>
    <mergeCell ref="X41:AA41"/>
    <mergeCell ref="AB41:AG41"/>
    <mergeCell ref="X40:AA40"/>
    <mergeCell ref="AB43:AG43"/>
    <mergeCell ref="B42:J42"/>
    <mergeCell ref="K42:Q42"/>
    <mergeCell ref="R42:S42"/>
    <mergeCell ref="T42:W42"/>
    <mergeCell ref="X42:AA42"/>
    <mergeCell ref="AB42:AG42"/>
    <mergeCell ref="B43:J43"/>
    <mergeCell ref="K43:Q43"/>
    <mergeCell ref="R43:S43"/>
    <mergeCell ref="T43:W43"/>
    <mergeCell ref="X43:AA43"/>
    <mergeCell ref="AB46:AG46"/>
    <mergeCell ref="B44:J44"/>
    <mergeCell ref="K44:Q44"/>
    <mergeCell ref="R44:S44"/>
    <mergeCell ref="T44:W44"/>
    <mergeCell ref="X44:AA44"/>
    <mergeCell ref="AB44:AG44"/>
    <mergeCell ref="B46:J46"/>
    <mergeCell ref="K46:Q46"/>
    <mergeCell ref="R46:S46"/>
    <mergeCell ref="T46:W46"/>
    <mergeCell ref="X46:AA46"/>
    <mergeCell ref="X45:AA45"/>
    <mergeCell ref="B45:J45"/>
    <mergeCell ref="AB48:AG48"/>
    <mergeCell ref="B47:J47"/>
    <mergeCell ref="K47:Q47"/>
    <mergeCell ref="R47:S47"/>
    <mergeCell ref="T47:W47"/>
    <mergeCell ref="X47:AA47"/>
    <mergeCell ref="AB47:AG47"/>
    <mergeCell ref="B48:J48"/>
    <mergeCell ref="K48:Q48"/>
    <mergeCell ref="R48:S48"/>
    <mergeCell ref="T48:W48"/>
    <mergeCell ref="X48:AA48"/>
  </mergeCells>
  <phoneticPr fontId="23"/>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75" zoomScaleNormal="75" workbookViewId="0">
      <selection activeCell="D7" sqref="D7"/>
    </sheetView>
  </sheetViews>
  <sheetFormatPr defaultRowHeight="13.2" x14ac:dyDescent="0.2"/>
  <cols>
    <col min="1" max="1" width="21" customWidth="1"/>
    <col min="2" max="2" width="2.6640625" style="45" customWidth="1"/>
    <col min="3" max="3" width="62" style="48" customWidth="1"/>
    <col min="4" max="4" width="10.33203125" style="47" customWidth="1"/>
    <col min="5" max="5" width="10.44140625" style="47" customWidth="1"/>
    <col min="6" max="7" width="10.44140625" style="46" customWidth="1"/>
    <col min="8" max="8" width="23.88671875" style="45" customWidth="1"/>
    <col min="9" max="9" width="3.44140625" style="45" customWidth="1"/>
    <col min="10" max="10" width="10.33203125" style="45" hidden="1" customWidth="1"/>
    <col min="11" max="13" width="10.21875" style="44" hidden="1" customWidth="1"/>
    <col min="14" max="15" width="10.44140625" hidden="1" customWidth="1"/>
    <col min="16" max="18" width="10.44140625" customWidth="1"/>
  </cols>
  <sheetData>
    <row r="1" spans="1:13" ht="29.4" customHeight="1" x14ac:dyDescent="0.2"/>
    <row r="2" spans="1:13" s="65" customFormat="1" ht="21.75" customHeight="1" x14ac:dyDescent="0.2">
      <c r="B2" s="72" t="s">
        <v>339</v>
      </c>
      <c r="C2" s="63"/>
      <c r="D2" s="63"/>
      <c r="F2" s="62"/>
      <c r="G2" s="62"/>
      <c r="H2" s="66"/>
      <c r="I2" s="66"/>
      <c r="J2" s="66"/>
      <c r="K2" s="73" t="s">
        <v>139</v>
      </c>
      <c r="L2" s="67"/>
      <c r="M2" s="67"/>
    </row>
    <row r="3" spans="1:13" s="65" customFormat="1" ht="7.2" customHeight="1" x14ac:dyDescent="0.2">
      <c r="A3" s="43"/>
      <c r="C3" s="63"/>
      <c r="D3" s="63"/>
      <c r="E3" s="63"/>
      <c r="F3" s="62"/>
      <c r="G3" s="62"/>
      <c r="H3" s="66"/>
      <c r="I3" s="66"/>
      <c r="J3" s="66"/>
      <c r="K3" s="67"/>
      <c r="L3" s="67"/>
      <c r="M3" s="67"/>
    </row>
    <row r="4" spans="1:13" s="65" customFormat="1" ht="15.6" customHeight="1" x14ac:dyDescent="0.2">
      <c r="B4" s="72" t="s">
        <v>155</v>
      </c>
      <c r="C4" s="71"/>
      <c r="D4" s="63"/>
      <c r="E4" s="63"/>
      <c r="F4" s="62"/>
      <c r="G4" s="62"/>
      <c r="H4" s="66"/>
      <c r="I4" s="66"/>
      <c r="J4" s="66"/>
      <c r="K4" s="67"/>
      <c r="L4" s="67"/>
      <c r="M4" s="67"/>
    </row>
    <row r="5" spans="1:13" s="65" customFormat="1" ht="15.6" customHeight="1" x14ac:dyDescent="0.2">
      <c r="B5" s="66"/>
      <c r="C5" s="64" t="s">
        <v>154</v>
      </c>
      <c r="D5" s="63"/>
      <c r="E5" s="63"/>
      <c r="F5" s="62"/>
      <c r="G5" s="62"/>
      <c r="H5" s="66"/>
      <c r="I5" s="66"/>
      <c r="J5" s="66"/>
      <c r="K5" s="67"/>
      <c r="L5" s="67"/>
      <c r="M5" s="67"/>
    </row>
    <row r="6" spans="1:13" s="59" customFormat="1" ht="31.2" customHeight="1" thickBot="1" x14ac:dyDescent="0.25">
      <c r="B6" s="54"/>
      <c r="C6" s="61" t="s">
        <v>147</v>
      </c>
      <c r="D6" s="199" t="s">
        <v>146</v>
      </c>
      <c r="E6" s="199" t="s">
        <v>145</v>
      </c>
      <c r="F6" s="60" t="s">
        <v>144</v>
      </c>
      <c r="G6" s="60" t="s">
        <v>143</v>
      </c>
      <c r="H6" s="54"/>
      <c r="I6" s="54"/>
      <c r="J6" s="54"/>
      <c r="K6" s="53" t="s">
        <v>142</v>
      </c>
      <c r="L6" s="53" t="s">
        <v>141</v>
      </c>
      <c r="M6" s="53" t="s">
        <v>140</v>
      </c>
    </row>
    <row r="7" spans="1:13" s="59" customFormat="1" ht="15.6" customHeight="1" thickBot="1" x14ac:dyDescent="0.25">
      <c r="B7" s="54"/>
      <c r="C7" s="58"/>
      <c r="D7" s="57"/>
      <c r="E7" s="57"/>
      <c r="F7" s="56" t="str">
        <f>IF(ISTEXT(C7),IF(ISNUMBER(D7),M7*D7,""),"")</f>
        <v/>
      </c>
      <c r="G7" s="55" t="str">
        <f>IF(ISTEXT(C7),IF(ISNUMBER(D7),L7*D7,""),"")</f>
        <v/>
      </c>
      <c r="H7" s="54" t="str">
        <f>IF(C7="該当なし","台数及び容量は空欄のこと","")</f>
        <v/>
      </c>
      <c r="I7" s="54"/>
      <c r="J7" s="54"/>
      <c r="K7" s="53">
        <f>ROUNDDOWN(E7/2*20000/1000,0)</f>
        <v>0</v>
      </c>
      <c r="L7" s="53" t="e">
        <f>VLOOKUP($C7,def20200117!$D:$L,6,FALSE)</f>
        <v>#N/A</v>
      </c>
      <c r="M7" s="53" t="e">
        <f>IF(K7&gt;L7,L7,K7)</f>
        <v>#N/A</v>
      </c>
    </row>
    <row r="8" spans="1:13" s="59" customFormat="1" ht="15.6" customHeight="1" thickBot="1" x14ac:dyDescent="0.25">
      <c r="B8" s="54"/>
      <c r="C8" s="58"/>
      <c r="D8" s="57"/>
      <c r="E8" s="57"/>
      <c r="F8" s="56" t="str">
        <f>IF(ISTEXT(C8),IF(ISNUMBER(D8),M8*D8,""),"")</f>
        <v/>
      </c>
      <c r="G8" s="55" t="str">
        <f>IF(ISTEXT(C8),IF(ISNUMBER(D8),L8*D8,""),"")</f>
        <v/>
      </c>
      <c r="H8" s="54" t="str">
        <f>IF(C8="該当なし","台数及び容量は空欄のこと","")</f>
        <v/>
      </c>
      <c r="I8" s="54"/>
      <c r="J8" s="54"/>
      <c r="K8" s="53">
        <f>ROUNDDOWN(E8/2*20000/1000,0)</f>
        <v>0</v>
      </c>
      <c r="L8" s="53" t="e">
        <f>VLOOKUP($C8,def20200117!$D:$L,6,FALSE)</f>
        <v>#N/A</v>
      </c>
      <c r="M8" s="53" t="e">
        <f>IF(K8&gt;L8,L8,K8)</f>
        <v>#N/A</v>
      </c>
    </row>
    <row r="9" spans="1:13" s="59" customFormat="1" ht="15.6" customHeight="1" thickBot="1" x14ac:dyDescent="0.25">
      <c r="B9" s="54"/>
      <c r="C9" s="58"/>
      <c r="D9" s="57"/>
      <c r="E9" s="57"/>
      <c r="F9" s="56" t="str">
        <f>IF(ISTEXT(C9),IF(ISNUMBER(D9),M9*D9,""),"")</f>
        <v/>
      </c>
      <c r="G9" s="55" t="str">
        <f>IF(ISTEXT(C9),IF(ISNUMBER(D9),L9*D9,""),"")</f>
        <v/>
      </c>
      <c r="H9" s="54" t="str">
        <f t="shared" ref="H9:H11" si="0">IF(C9="該当なし","台数及び容量は空欄のこと","")</f>
        <v/>
      </c>
      <c r="I9" s="54"/>
      <c r="J9" s="54"/>
      <c r="K9" s="53">
        <f>ROUNDDOWN(E9/2*20000/1000,0)</f>
        <v>0</v>
      </c>
      <c r="L9" s="53" t="e">
        <f>VLOOKUP($C9,def20200117!$D:$L,6,FALSE)</f>
        <v>#N/A</v>
      </c>
      <c r="M9" s="53" t="e">
        <f>IF(K9&gt;L9,L9,K9)</f>
        <v>#N/A</v>
      </c>
    </row>
    <row r="10" spans="1:13" s="59" customFormat="1" ht="15.6" customHeight="1" thickBot="1" x14ac:dyDescent="0.25">
      <c r="B10" s="54"/>
      <c r="C10" s="58"/>
      <c r="D10" s="57"/>
      <c r="E10" s="57"/>
      <c r="F10" s="56" t="str">
        <f>IF(ISTEXT(C10),IF(ISNUMBER(D10),M10*D10,""),"")</f>
        <v/>
      </c>
      <c r="G10" s="55" t="str">
        <f>IF(ISTEXT(C10),IF(ISNUMBER(D10),L10*D10,""),"")</f>
        <v/>
      </c>
      <c r="H10" s="54" t="str">
        <f t="shared" si="0"/>
        <v/>
      </c>
      <c r="I10" s="54"/>
      <c r="J10" s="54"/>
      <c r="K10" s="53">
        <f>ROUNDDOWN(E10/2*20000/1000,0)</f>
        <v>0</v>
      </c>
      <c r="L10" s="53" t="e">
        <f>VLOOKUP($C10,def20200117!$D:$L,6,FALSE)</f>
        <v>#N/A</v>
      </c>
      <c r="M10" s="53" t="e">
        <f>IF(K10&gt;L10,L10,K10)</f>
        <v>#N/A</v>
      </c>
    </row>
    <row r="11" spans="1:13" s="59" customFormat="1" ht="15.6" customHeight="1" thickBot="1" x14ac:dyDescent="0.25">
      <c r="B11" s="54"/>
      <c r="C11" s="58"/>
      <c r="D11" s="57"/>
      <c r="E11" s="57"/>
      <c r="F11" s="56" t="str">
        <f>IF(ISTEXT(C11),IF(ISNUMBER(D11),M11*D11,""),"")</f>
        <v/>
      </c>
      <c r="G11" s="55" t="str">
        <f>IF(ISTEXT(C11),IF(ISNUMBER(D11),L11*D11,""),"")</f>
        <v/>
      </c>
      <c r="H11" s="54" t="str">
        <f t="shared" si="0"/>
        <v/>
      </c>
      <c r="I11" s="54"/>
      <c r="J11" s="54"/>
      <c r="K11" s="53">
        <f>ROUNDDOWN(E11/2*20000/1000,0)</f>
        <v>0</v>
      </c>
      <c r="L11" s="53" t="e">
        <f>VLOOKUP($C11,def20200117!$D:$L,6,FALSE)</f>
        <v>#N/A</v>
      </c>
      <c r="M11" s="53" t="e">
        <f>IF(K11&gt;L11,L11,K11)</f>
        <v>#N/A</v>
      </c>
    </row>
    <row r="12" spans="1:13" s="59" customFormat="1" ht="15.6" customHeight="1" x14ac:dyDescent="0.2">
      <c r="B12" s="54"/>
      <c r="C12" s="70"/>
      <c r="D12" s="69"/>
      <c r="E12" s="69"/>
      <c r="F12" s="68"/>
      <c r="G12" s="68"/>
      <c r="H12" s="54"/>
      <c r="I12" s="54"/>
      <c r="J12" s="54"/>
      <c r="K12" s="53"/>
      <c r="L12" s="53"/>
      <c r="M12" s="53"/>
    </row>
    <row r="13" spans="1:13" s="65" customFormat="1" ht="15.6" customHeight="1" x14ac:dyDescent="0.2">
      <c r="B13" s="66"/>
      <c r="C13" s="48" t="s">
        <v>152</v>
      </c>
      <c r="D13" s="63"/>
      <c r="E13" s="63"/>
      <c r="F13" s="62"/>
      <c r="G13" s="62"/>
      <c r="H13" s="66"/>
      <c r="I13" s="66"/>
      <c r="J13" s="66"/>
      <c r="K13" s="67"/>
      <c r="L13" s="67"/>
      <c r="M13" s="67"/>
    </row>
    <row r="14" spans="1:13" s="59" customFormat="1" ht="31.2" customHeight="1" thickBot="1" x14ac:dyDescent="0.25">
      <c r="B14" s="54"/>
      <c r="C14" s="61" t="s">
        <v>147</v>
      </c>
      <c r="D14" s="199" t="s">
        <v>146</v>
      </c>
      <c r="E14" s="199" t="s">
        <v>145</v>
      </c>
      <c r="F14" s="60" t="s">
        <v>144</v>
      </c>
      <c r="G14" s="60" t="s">
        <v>143</v>
      </c>
      <c r="H14" s="54"/>
      <c r="I14" s="54"/>
      <c r="J14" s="54"/>
      <c r="K14" s="53" t="s">
        <v>142</v>
      </c>
      <c r="L14" s="53" t="s">
        <v>141</v>
      </c>
      <c r="M14" s="53" t="s">
        <v>140</v>
      </c>
    </row>
    <row r="15" spans="1:13" s="59" customFormat="1" ht="15.6" customHeight="1" thickBot="1" x14ac:dyDescent="0.25">
      <c r="B15" s="54"/>
      <c r="C15" s="58"/>
      <c r="D15" s="57"/>
      <c r="E15" s="57"/>
      <c r="F15" s="56" t="str">
        <f>IF(ISTEXT(C15),IF(ISNUMBER(D15),M15*D15,""),"")</f>
        <v/>
      </c>
      <c r="G15" s="55" t="str">
        <f>IF(ISTEXT(C15),IF(ISNUMBER(D15),L15*D15,""),"")</f>
        <v/>
      </c>
      <c r="H15" s="54" t="str">
        <f t="shared" ref="H15:H19" si="1">IF(C15="該当なし","台数及び容量は空欄のこと","")</f>
        <v/>
      </c>
      <c r="I15" s="54"/>
      <c r="J15" s="54"/>
      <c r="K15" s="53">
        <f>ROUNDDOWN(E15/2*20000/1000,0)</f>
        <v>0</v>
      </c>
      <c r="L15" s="53" t="e">
        <f>VLOOKUP($C15,def20200117!$D:$L,6,FALSE)</f>
        <v>#N/A</v>
      </c>
      <c r="M15" s="53" t="e">
        <f>IF(K15&gt;L15,L15,K15)</f>
        <v>#N/A</v>
      </c>
    </row>
    <row r="16" spans="1:13" s="59" customFormat="1" ht="15.6" customHeight="1" thickBot="1" x14ac:dyDescent="0.25">
      <c r="B16" s="54"/>
      <c r="C16" s="58"/>
      <c r="D16" s="57"/>
      <c r="E16" s="57"/>
      <c r="F16" s="56" t="str">
        <f>IF(ISTEXT(C16),IF(ISNUMBER(D16),M16*D16,""),"")</f>
        <v/>
      </c>
      <c r="G16" s="55" t="str">
        <f>IF(ISTEXT(C16),IF(ISNUMBER(D16),L16*D16,""),"")</f>
        <v/>
      </c>
      <c r="H16" s="54" t="str">
        <f t="shared" si="1"/>
        <v/>
      </c>
      <c r="I16" s="54"/>
      <c r="J16" s="54"/>
      <c r="K16" s="53">
        <f>ROUNDDOWN(E16/2*20000/1000,0)</f>
        <v>0</v>
      </c>
      <c r="L16" s="53" t="e">
        <f>VLOOKUP($C16,def20200117!$D:$L,6,FALSE)</f>
        <v>#N/A</v>
      </c>
      <c r="M16" s="53" t="e">
        <f>IF(K16&gt;L16,L16,K16)</f>
        <v>#N/A</v>
      </c>
    </row>
    <row r="17" spans="2:13" s="59" customFormat="1" ht="15.6" customHeight="1" thickBot="1" x14ac:dyDescent="0.25">
      <c r="B17" s="54"/>
      <c r="C17" s="58"/>
      <c r="D17" s="57"/>
      <c r="E17" s="57"/>
      <c r="F17" s="56" t="str">
        <f>IF(ISTEXT(C17),IF(ISNUMBER(D17),M17*D17,""),"")</f>
        <v/>
      </c>
      <c r="G17" s="55" t="str">
        <f>IF(ISTEXT(C17),IF(ISNUMBER(D17),L17*D17,""),"")</f>
        <v/>
      </c>
      <c r="H17" s="54" t="str">
        <f t="shared" si="1"/>
        <v/>
      </c>
      <c r="I17" s="54"/>
      <c r="J17" s="54"/>
      <c r="K17" s="53">
        <f>ROUNDDOWN(E17/2*20000/1000,0)</f>
        <v>0</v>
      </c>
      <c r="L17" s="53" t="e">
        <f>VLOOKUP($C17,def20200117!$D:$L,6,FALSE)</f>
        <v>#N/A</v>
      </c>
      <c r="M17" s="53" t="e">
        <f>IF(K17&gt;L17,L17,K17)</f>
        <v>#N/A</v>
      </c>
    </row>
    <row r="18" spans="2:13" s="59" customFormat="1" ht="15.6" customHeight="1" thickBot="1" x14ac:dyDescent="0.25">
      <c r="B18" s="54"/>
      <c r="C18" s="58"/>
      <c r="D18" s="57"/>
      <c r="E18" s="57"/>
      <c r="F18" s="56" t="str">
        <f>IF(ISTEXT(C18),IF(ISNUMBER(D18),M18*D18,""),"")</f>
        <v/>
      </c>
      <c r="G18" s="55" t="str">
        <f>IF(ISTEXT(C18),IF(ISNUMBER(D18),L18*D18,""),"")</f>
        <v/>
      </c>
      <c r="H18" s="54" t="str">
        <f t="shared" si="1"/>
        <v/>
      </c>
      <c r="I18" s="54"/>
      <c r="J18" s="54"/>
      <c r="K18" s="53">
        <f>ROUNDDOWN(E18/2*20000/1000,0)</f>
        <v>0</v>
      </c>
      <c r="L18" s="53" t="e">
        <f>VLOOKUP($C18,def20200117!$D:$L,6,FALSE)</f>
        <v>#N/A</v>
      </c>
      <c r="M18" s="53" t="e">
        <f>IF(K18&gt;L18,L18,K18)</f>
        <v>#N/A</v>
      </c>
    </row>
    <row r="19" spans="2:13" s="59" customFormat="1" ht="15.6" customHeight="1" thickBot="1" x14ac:dyDescent="0.25">
      <c r="B19" s="54"/>
      <c r="C19" s="58"/>
      <c r="D19" s="57"/>
      <c r="E19" s="57"/>
      <c r="F19" s="56" t="str">
        <f>IF(ISTEXT(C19),IF(ISNUMBER(D19),M19*D19,""),"")</f>
        <v/>
      </c>
      <c r="G19" s="55" t="str">
        <f>IF(ISTEXT(C19),IF(ISNUMBER(D19),L19*D19,""),"")</f>
        <v/>
      </c>
      <c r="H19" s="54" t="str">
        <f t="shared" si="1"/>
        <v/>
      </c>
      <c r="I19" s="54"/>
      <c r="J19" s="54"/>
      <c r="K19" s="53">
        <f>ROUNDDOWN(E19/2*20000/1000,0)</f>
        <v>0</v>
      </c>
      <c r="L19" s="53" t="e">
        <f>VLOOKUP($C19,def20200117!$D:$L,6,FALSE)</f>
        <v>#N/A</v>
      </c>
      <c r="M19" s="53" t="e">
        <f>IF(K19&gt;L19,L19,K19)</f>
        <v>#N/A</v>
      </c>
    </row>
    <row r="20" spans="2:13" s="59" customFormat="1" ht="15.6" customHeight="1" x14ac:dyDescent="0.2">
      <c r="B20" s="54"/>
      <c r="C20" s="70"/>
      <c r="D20" s="69"/>
      <c r="E20" s="69"/>
      <c r="F20" s="68"/>
      <c r="G20" s="68"/>
      <c r="H20" s="54"/>
      <c r="I20" s="54"/>
      <c r="J20" s="54"/>
      <c r="K20" s="53"/>
      <c r="L20" s="53"/>
      <c r="M20" s="53"/>
    </row>
    <row r="21" spans="2:13" s="65" customFormat="1" ht="18" x14ac:dyDescent="0.2">
      <c r="B21" s="64" t="s">
        <v>149</v>
      </c>
      <c r="D21" s="63"/>
      <c r="E21" s="63"/>
      <c r="F21" s="62"/>
      <c r="G21" s="62"/>
      <c r="H21" s="66"/>
      <c r="I21" s="66"/>
      <c r="J21" s="66"/>
      <c r="K21" s="67"/>
      <c r="L21" s="67"/>
      <c r="M21" s="67"/>
    </row>
    <row r="22" spans="2:13" s="65" customFormat="1" ht="18" x14ac:dyDescent="0.2">
      <c r="B22" s="66"/>
      <c r="C22" s="64" t="s">
        <v>148</v>
      </c>
      <c r="D22" s="63"/>
      <c r="E22" s="63"/>
      <c r="F22" s="62"/>
      <c r="G22" s="62"/>
      <c r="H22" s="66"/>
      <c r="I22" s="66"/>
      <c r="J22" s="66"/>
      <c r="K22" s="67"/>
      <c r="L22" s="67"/>
      <c r="M22" s="67"/>
    </row>
    <row r="23" spans="2:13" s="59" customFormat="1" ht="31.2" customHeight="1" thickBot="1" x14ac:dyDescent="0.25">
      <c r="B23" s="54"/>
      <c r="C23" s="61" t="s">
        <v>147</v>
      </c>
      <c r="D23" s="199" t="s">
        <v>146</v>
      </c>
      <c r="E23" s="199" t="s">
        <v>145</v>
      </c>
      <c r="F23" s="60" t="s">
        <v>144</v>
      </c>
      <c r="G23" s="60" t="s">
        <v>143</v>
      </c>
      <c r="H23" s="54"/>
      <c r="I23" s="54"/>
      <c r="J23" s="54"/>
      <c r="K23" s="53" t="s">
        <v>142</v>
      </c>
      <c r="L23" s="53" t="s">
        <v>141</v>
      </c>
      <c r="M23" s="53" t="s">
        <v>140</v>
      </c>
    </row>
    <row r="24" spans="2:13" s="65" customFormat="1" ht="18.600000000000001" thickBot="1" x14ac:dyDescent="0.25">
      <c r="B24" s="66"/>
      <c r="C24" s="58"/>
      <c r="D24" s="57"/>
      <c r="E24" s="57"/>
      <c r="F24" s="56" t="str">
        <f>IF(ISTEXT(C24),IF(ISNUMBER(D24),M24*D24,""),"")</f>
        <v/>
      </c>
      <c r="G24" s="55" t="str">
        <f>IF(ISTEXT(C24),IF(ISNUMBER(D24),L24*D24,""),"")</f>
        <v/>
      </c>
      <c r="H24" s="54" t="str">
        <f t="shared" ref="H24:H28" si="2">IF(C24="該当なし","台数及び容量は空欄のこと","")</f>
        <v/>
      </c>
      <c r="I24" s="54"/>
      <c r="J24" s="54"/>
      <c r="K24" s="53">
        <f>ROUNDDOWN(E24/2*20000/1000,0)</f>
        <v>0</v>
      </c>
      <c r="L24" s="53" t="e">
        <f>VLOOKUP($C24,def20200117!$D:$L,6,FALSE)</f>
        <v>#N/A</v>
      </c>
      <c r="M24" s="53" t="e">
        <f>IF(K24&gt;L24,L24,K24)</f>
        <v>#N/A</v>
      </c>
    </row>
    <row r="25" spans="2:13" s="65" customFormat="1" ht="18.600000000000001" thickBot="1" x14ac:dyDescent="0.25">
      <c r="B25" s="66"/>
      <c r="C25" s="58"/>
      <c r="D25" s="57"/>
      <c r="E25" s="57"/>
      <c r="F25" s="56" t="str">
        <f>IF(ISTEXT(C25),IF(ISNUMBER(D25),M25*D25,""),"")</f>
        <v/>
      </c>
      <c r="G25" s="55" t="str">
        <f>IF(ISTEXT(C25),IF(ISNUMBER(D25),L25*D25,""),"")</f>
        <v/>
      </c>
      <c r="H25" s="54" t="str">
        <f t="shared" si="2"/>
        <v/>
      </c>
      <c r="I25" s="54"/>
      <c r="J25" s="54"/>
      <c r="K25" s="53">
        <f>ROUNDDOWN(E25/2*20000/1000,0)</f>
        <v>0</v>
      </c>
      <c r="L25" s="53" t="e">
        <f>VLOOKUP($C25,def20200117!$D:$L,6,FALSE)</f>
        <v>#N/A</v>
      </c>
      <c r="M25" s="53" t="e">
        <f>IF(K25&gt;L25,L25,K25)</f>
        <v>#N/A</v>
      </c>
    </row>
    <row r="26" spans="2:13" ht="18.600000000000001" thickBot="1" x14ac:dyDescent="0.25">
      <c r="C26" s="58"/>
      <c r="D26" s="57"/>
      <c r="E26" s="57"/>
      <c r="F26" s="56" t="str">
        <f>IF(ISTEXT(C26),IF(ISNUMBER(D26),M26*D26,""),"")</f>
        <v/>
      </c>
      <c r="G26" s="55" t="str">
        <f>IF(ISTEXT(C26),IF(ISNUMBER(D26),L26*D26,""),"")</f>
        <v/>
      </c>
      <c r="H26" s="54" t="str">
        <f t="shared" si="2"/>
        <v/>
      </c>
      <c r="I26" s="54"/>
      <c r="J26" s="54"/>
      <c r="K26" s="53">
        <f>ROUNDDOWN(E26/2*20000/1000,0)</f>
        <v>0</v>
      </c>
      <c r="L26" s="53" t="e">
        <f>VLOOKUP($C26,def20200117!$D:$L,6,FALSE)</f>
        <v>#N/A</v>
      </c>
      <c r="M26" s="53" t="e">
        <f>IF(K26&gt;L26,L26,K26)</f>
        <v>#N/A</v>
      </c>
    </row>
    <row r="27" spans="2:13" ht="18.600000000000001" thickBot="1" x14ac:dyDescent="0.25">
      <c r="C27" s="58"/>
      <c r="D27" s="57"/>
      <c r="E27" s="57"/>
      <c r="F27" s="56" t="str">
        <f>IF(ISTEXT(C27),IF(ISNUMBER(D27),M27*D27,""),"")</f>
        <v/>
      </c>
      <c r="G27" s="55" t="str">
        <f>IF(ISTEXT(C27),IF(ISNUMBER(D27),L27*D27,""),"")</f>
        <v/>
      </c>
      <c r="H27" s="54" t="str">
        <f t="shared" si="2"/>
        <v/>
      </c>
      <c r="I27" s="54"/>
      <c r="J27" s="54"/>
      <c r="K27" s="53">
        <f>ROUNDDOWN(E27/2*20000/1000,0)</f>
        <v>0</v>
      </c>
      <c r="L27" s="53" t="e">
        <f>VLOOKUP($C27,def20200117!$D:$L,6,FALSE)</f>
        <v>#N/A</v>
      </c>
      <c r="M27" s="53" t="e">
        <f>IF(K27&gt;L27,L27,K27)</f>
        <v>#N/A</v>
      </c>
    </row>
    <row r="28" spans="2:13" ht="18.600000000000001" thickBot="1" x14ac:dyDescent="0.25">
      <c r="C28" s="58"/>
      <c r="D28" s="57"/>
      <c r="E28" s="57"/>
      <c r="F28" s="56" t="str">
        <f>IF(ISTEXT(C28),IF(ISNUMBER(D28),M28*D28,""),"")</f>
        <v/>
      </c>
      <c r="G28" s="55" t="str">
        <f>IF(ISTEXT(C28),IF(ISNUMBER(D28),L28*D28,""),"")</f>
        <v/>
      </c>
      <c r="H28" s="54" t="str">
        <f t="shared" si="2"/>
        <v/>
      </c>
      <c r="I28" s="54"/>
      <c r="J28" s="54"/>
      <c r="K28" s="53">
        <f>ROUNDDOWN(E28/2*20000/1000,0)</f>
        <v>0</v>
      </c>
      <c r="L28" s="53" t="e">
        <f>VLOOKUP($C28,def20200117!$D:$L,6,FALSE)</f>
        <v>#N/A</v>
      </c>
      <c r="M28" s="53" t="e">
        <f>IF(K28&gt;L28,L28,K28)</f>
        <v>#N/A</v>
      </c>
    </row>
    <row r="31" spans="2:13" ht="13.8" thickBot="1" x14ac:dyDescent="0.25"/>
    <row r="32" spans="2:13" ht="21.6" customHeight="1" thickBot="1" x14ac:dyDescent="0.25">
      <c r="C32" s="52" t="s">
        <v>15</v>
      </c>
      <c r="D32" s="51">
        <f>SUM(D24:D28,D15:D19,D7:D11)</f>
        <v>0</v>
      </c>
      <c r="E32" s="51">
        <f>SUM(E24:E28,E15:E19,E7:E11)</f>
        <v>0</v>
      </c>
      <c r="F32" s="50">
        <f>SUM(F24:F28,F15:F19,F7:F11)</f>
        <v>0</v>
      </c>
      <c r="G32" s="49"/>
    </row>
  </sheetData>
  <phoneticPr fontId="23"/>
  <pageMargins left="0.7" right="0.7" top="0.75" bottom="0.75" header="0.3" footer="0.3"/>
  <pageSetup paperSize="9" scale="83" orientation="portrait" r:id="rId1"/>
  <extLst>
    <ext xmlns:x14="http://schemas.microsoft.com/office/spreadsheetml/2009/9/main" uri="{CCE6A557-97BC-4b89-ADB6-D9C93CAAB3DF}">
      <x14:dataValidations xmlns:xm="http://schemas.microsoft.com/office/excel/2006/main" count="3">
        <x14:dataValidation type="list" showInputMessage="1" showErrorMessage="1">
          <x14:formula1>
            <xm:f>def20200117!$D$3:$D$79</xm:f>
          </x14:formula1>
          <xm:sqref>C7:C11</xm:sqref>
        </x14:dataValidation>
        <x14:dataValidation type="list" showInputMessage="1" showErrorMessage="1">
          <x14:formula1>
            <xm:f>def20200117!$D$82:$D$89</xm:f>
          </x14:formula1>
          <xm:sqref>C15:C19</xm:sqref>
        </x14:dataValidation>
        <x14:dataValidation type="list" showInputMessage="1" showErrorMessage="1">
          <x14:formula1>
            <xm:f>def20200117!$D$92:$D$105</xm:f>
          </x14:formula1>
          <xm:sqref>C24:C28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75" zoomScaleNormal="75" workbookViewId="0"/>
  </sheetViews>
  <sheetFormatPr defaultRowHeight="13.2" x14ac:dyDescent="0.2"/>
  <cols>
    <col min="1" max="1" width="21" customWidth="1"/>
    <col min="2" max="2" width="2.6640625" style="45" customWidth="1"/>
    <col min="3" max="3" width="62" style="48" customWidth="1"/>
    <col min="4" max="4" width="10.33203125" style="47" customWidth="1"/>
    <col min="5" max="5" width="10.44140625" style="47" customWidth="1"/>
    <col min="6" max="7" width="10.44140625" style="46" customWidth="1"/>
    <col min="8" max="9" width="3.44140625" style="45" customWidth="1"/>
    <col min="10" max="10" width="27.33203125" style="45" customWidth="1"/>
    <col min="11" max="13" width="10.21875" style="44" hidden="1" customWidth="1"/>
    <col min="14" max="14" width="10.44140625" hidden="1" customWidth="1"/>
    <col min="15" max="18" width="10.44140625" customWidth="1"/>
  </cols>
  <sheetData>
    <row r="1" spans="1:13" ht="29.4" customHeight="1" x14ac:dyDescent="0.2"/>
    <row r="2" spans="1:13" s="65" customFormat="1" ht="21.75" customHeight="1" x14ac:dyDescent="0.2">
      <c r="B2" s="72" t="s">
        <v>339</v>
      </c>
      <c r="C2" s="63"/>
      <c r="D2" s="63"/>
      <c r="F2" s="62"/>
      <c r="G2" s="62"/>
      <c r="H2" s="66"/>
      <c r="I2" s="66"/>
      <c r="J2" s="66"/>
      <c r="K2" s="73" t="s">
        <v>139</v>
      </c>
      <c r="L2" s="67"/>
      <c r="M2" s="67"/>
    </row>
    <row r="3" spans="1:13" s="65" customFormat="1" ht="7.2" customHeight="1" x14ac:dyDescent="0.2">
      <c r="A3" s="43"/>
      <c r="C3" s="63"/>
      <c r="D3" s="63"/>
      <c r="E3" s="63"/>
      <c r="F3" s="62"/>
      <c r="G3" s="62"/>
      <c r="H3" s="66"/>
      <c r="I3" s="66"/>
      <c r="J3" s="66"/>
      <c r="K3" s="67"/>
      <c r="L3" s="67"/>
      <c r="M3" s="67"/>
    </row>
    <row r="4" spans="1:13" s="65" customFormat="1" ht="15.6" customHeight="1" x14ac:dyDescent="0.2">
      <c r="B4" s="72" t="s">
        <v>155</v>
      </c>
      <c r="C4" s="71"/>
      <c r="D4" s="63"/>
      <c r="E4" s="63"/>
      <c r="F4" s="62"/>
      <c r="G4" s="62"/>
      <c r="H4" s="66"/>
      <c r="I4" s="66"/>
      <c r="J4" s="66"/>
      <c r="K4" s="67"/>
      <c r="L4" s="67"/>
      <c r="M4" s="67"/>
    </row>
    <row r="5" spans="1:13" s="65" customFormat="1" ht="15.6" customHeight="1" x14ac:dyDescent="0.2">
      <c r="B5" s="66"/>
      <c r="C5" s="64" t="s">
        <v>154</v>
      </c>
      <c r="D5" s="63"/>
      <c r="E5" s="63"/>
      <c r="F5" s="62"/>
      <c r="G5" s="62"/>
      <c r="H5" s="66"/>
      <c r="I5" s="66"/>
      <c r="J5" s="66"/>
      <c r="K5" s="67"/>
      <c r="L5" s="67"/>
      <c r="M5" s="67"/>
    </row>
    <row r="6" spans="1:13" s="59" customFormat="1" ht="31.2" customHeight="1" thickBot="1" x14ac:dyDescent="0.25">
      <c r="B6" s="54"/>
      <c r="C6" s="61" t="s">
        <v>147</v>
      </c>
      <c r="D6" s="61" t="s">
        <v>146</v>
      </c>
      <c r="E6" s="61" t="s">
        <v>145</v>
      </c>
      <c r="F6" s="60" t="s">
        <v>144</v>
      </c>
      <c r="G6" s="60" t="s">
        <v>143</v>
      </c>
      <c r="H6" s="54"/>
      <c r="I6" s="54"/>
      <c r="J6" s="54"/>
      <c r="K6" s="53" t="s">
        <v>142</v>
      </c>
      <c r="L6" s="53" t="s">
        <v>141</v>
      </c>
      <c r="M6" s="53" t="s">
        <v>140</v>
      </c>
    </row>
    <row r="7" spans="1:13" s="59" customFormat="1" ht="15.6" customHeight="1" thickBot="1" x14ac:dyDescent="0.25">
      <c r="B7" s="54"/>
      <c r="C7" s="58" t="s">
        <v>153</v>
      </c>
      <c r="D7" s="57">
        <v>2</v>
      </c>
      <c r="E7" s="57">
        <v>41</v>
      </c>
      <c r="F7" s="56">
        <f>IF(ISTEXT(C7),IF(ISNUMBER(D7),M7*D7,""),"")</f>
        <v>600</v>
      </c>
      <c r="G7" s="55">
        <f>IF(ISTEXT(C7),IF(ISNUMBER(D7),L7*D7,""),"")</f>
        <v>600</v>
      </c>
      <c r="H7" s="54"/>
      <c r="I7" s="54"/>
      <c r="J7" s="54"/>
      <c r="K7" s="53">
        <f>ROUNDDOWN(E7/2*20000/1000,0)</f>
        <v>410</v>
      </c>
      <c r="L7" s="53">
        <f>VLOOKUP($C7,def20200117!$D:$L,6,FALSE)</f>
        <v>300</v>
      </c>
      <c r="M7" s="53">
        <f>IF(K7&gt;L7,L7,K7)</f>
        <v>300</v>
      </c>
    </row>
    <row r="8" spans="1:13" s="59" customFormat="1" ht="15.6" customHeight="1" thickBot="1" x14ac:dyDescent="0.25">
      <c r="B8" s="54"/>
      <c r="C8" s="58" t="s">
        <v>359</v>
      </c>
      <c r="D8" s="57">
        <v>4</v>
      </c>
      <c r="E8" s="57">
        <v>33</v>
      </c>
      <c r="F8" s="56">
        <f>IF(ISTEXT(C8),IF(ISNUMBER(D8),M8*D8,""),"")</f>
        <v>1320</v>
      </c>
      <c r="G8" s="55">
        <f>IF(ISTEXT(C8),IF(ISNUMBER(D8),L8*D8,""),"")</f>
        <v>1600</v>
      </c>
      <c r="H8" s="54"/>
      <c r="I8" s="54"/>
      <c r="J8" s="54"/>
      <c r="K8" s="53">
        <f>ROUNDDOWN(E8/2*20000/1000,0)</f>
        <v>330</v>
      </c>
      <c r="L8" s="53">
        <f>VLOOKUP($C8,def20200117!$D:$L,6,FALSE)</f>
        <v>400</v>
      </c>
      <c r="M8" s="53">
        <f>IF(K8&gt;L8,L8,K8)</f>
        <v>330</v>
      </c>
    </row>
    <row r="9" spans="1:13" s="59" customFormat="1" ht="15.6" customHeight="1" thickBot="1" x14ac:dyDescent="0.25">
      <c r="B9" s="54"/>
      <c r="C9" s="58"/>
      <c r="D9" s="57"/>
      <c r="E9" s="57"/>
      <c r="F9" s="56" t="str">
        <f>IF(ISTEXT(C9),IF(ISNUMBER(D9),M9*D9,""),"")</f>
        <v/>
      </c>
      <c r="G9" s="55" t="str">
        <f>IF(ISTEXT(C9),IF(ISNUMBER(D9),L9*D9,""),"")</f>
        <v/>
      </c>
      <c r="H9" s="54"/>
      <c r="I9" s="54"/>
      <c r="J9" s="54"/>
      <c r="K9" s="53">
        <f>ROUNDDOWN(E9/2*20000/1000,0)</f>
        <v>0</v>
      </c>
      <c r="L9" s="53" t="e">
        <f>VLOOKUP($C9,def20200117!$D:$L,6,FALSE)</f>
        <v>#N/A</v>
      </c>
      <c r="M9" s="53" t="e">
        <f>IF(K9&gt;L9,L9,K9)</f>
        <v>#N/A</v>
      </c>
    </row>
    <row r="10" spans="1:13" s="59" customFormat="1" ht="15.6" customHeight="1" thickBot="1" x14ac:dyDescent="0.25">
      <c r="B10" s="54"/>
      <c r="C10" s="58"/>
      <c r="D10" s="57"/>
      <c r="E10" s="57"/>
      <c r="F10" s="56" t="str">
        <f>IF(ISTEXT(C10),IF(ISNUMBER(D10),M10*D10,""),"")</f>
        <v/>
      </c>
      <c r="G10" s="55" t="str">
        <f>IF(ISTEXT(C10),IF(ISNUMBER(D10),L10*D10,""),"")</f>
        <v/>
      </c>
      <c r="H10" s="54"/>
      <c r="I10" s="54"/>
      <c r="J10" s="54"/>
      <c r="K10" s="53">
        <f>ROUNDDOWN(E10/2*20000/1000,0)</f>
        <v>0</v>
      </c>
      <c r="L10" s="53" t="e">
        <f>VLOOKUP($C10,def20200117!$D:$L,6,FALSE)</f>
        <v>#N/A</v>
      </c>
      <c r="M10" s="53" t="e">
        <f>IF(K10&gt;L10,L10,K10)</f>
        <v>#N/A</v>
      </c>
    </row>
    <row r="11" spans="1:13" s="59" customFormat="1" ht="15.6" customHeight="1" thickBot="1" x14ac:dyDescent="0.25">
      <c r="B11" s="54"/>
      <c r="C11" s="58"/>
      <c r="D11" s="57"/>
      <c r="E11" s="57"/>
      <c r="F11" s="56" t="str">
        <f>IF(ISTEXT(C11),IF(ISNUMBER(D11),M11*D11,""),"")</f>
        <v/>
      </c>
      <c r="G11" s="55" t="str">
        <f>IF(ISTEXT(C11),IF(ISNUMBER(D11),L11*D11,""),"")</f>
        <v/>
      </c>
      <c r="H11" s="54"/>
      <c r="I11" s="54"/>
      <c r="J11" s="54"/>
      <c r="K11" s="53">
        <f>ROUNDDOWN(E11/2*20000/1000,0)</f>
        <v>0</v>
      </c>
      <c r="L11" s="53" t="e">
        <f>VLOOKUP($C11,def20200117!$D:$L,6,FALSE)</f>
        <v>#N/A</v>
      </c>
      <c r="M11" s="53" t="e">
        <f>IF(K11&gt;L11,L11,K11)</f>
        <v>#N/A</v>
      </c>
    </row>
    <row r="12" spans="1:13" s="59" customFormat="1" ht="15.6" customHeight="1" x14ac:dyDescent="0.2">
      <c r="B12" s="54"/>
      <c r="C12" s="70"/>
      <c r="D12" s="69"/>
      <c r="E12" s="69"/>
      <c r="F12" s="68"/>
      <c r="G12" s="68"/>
      <c r="H12" s="54"/>
      <c r="I12" s="54"/>
      <c r="J12" s="54"/>
      <c r="K12" s="53"/>
      <c r="L12" s="53"/>
      <c r="M12" s="53"/>
    </row>
    <row r="13" spans="1:13" s="65" customFormat="1" ht="15.6" customHeight="1" x14ac:dyDescent="0.2">
      <c r="B13" s="66"/>
      <c r="C13" s="48" t="s">
        <v>152</v>
      </c>
      <c r="D13" s="63"/>
      <c r="E13" s="63"/>
      <c r="F13" s="62"/>
      <c r="G13" s="62"/>
      <c r="H13" s="66"/>
      <c r="I13" s="66"/>
      <c r="J13" s="66"/>
      <c r="K13" s="67"/>
      <c r="L13" s="67"/>
      <c r="M13" s="67"/>
    </row>
    <row r="14" spans="1:13" s="59" customFormat="1" ht="31.2" customHeight="1" thickBot="1" x14ac:dyDescent="0.25">
      <c r="B14" s="54"/>
      <c r="C14" s="61" t="s">
        <v>147</v>
      </c>
      <c r="D14" s="61" t="s">
        <v>146</v>
      </c>
      <c r="E14" s="61" t="s">
        <v>145</v>
      </c>
      <c r="F14" s="60" t="s">
        <v>144</v>
      </c>
      <c r="G14" s="60" t="s">
        <v>143</v>
      </c>
      <c r="H14" s="54"/>
      <c r="I14" s="54"/>
      <c r="J14" s="54"/>
      <c r="K14" s="53" t="s">
        <v>142</v>
      </c>
      <c r="L14" s="53" t="s">
        <v>141</v>
      </c>
      <c r="M14" s="53" t="s">
        <v>140</v>
      </c>
    </row>
    <row r="15" spans="1:13" s="59" customFormat="1" ht="15.6" customHeight="1" thickBot="1" x14ac:dyDescent="0.25">
      <c r="B15" s="54"/>
      <c r="C15" s="58" t="s">
        <v>151</v>
      </c>
      <c r="D15" s="57">
        <v>1</v>
      </c>
      <c r="E15" s="57">
        <v>5</v>
      </c>
      <c r="F15" s="56">
        <f>IF(ISTEXT(C15),IF(ISNUMBER(D15),M15*D15,""),"")</f>
        <v>50</v>
      </c>
      <c r="G15" s="55">
        <f>IF(ISTEXT(C15),IF(ISNUMBER(D15),L15*D15,""),"")</f>
        <v>164</v>
      </c>
      <c r="H15" s="54"/>
      <c r="I15" s="54"/>
      <c r="J15" s="54"/>
      <c r="K15" s="53">
        <f>ROUNDDOWN(E15/2*20000/1000,0)</f>
        <v>50</v>
      </c>
      <c r="L15" s="53">
        <f>VLOOKUP($C15,def20200117!$D:$L,6,FALSE)</f>
        <v>164</v>
      </c>
      <c r="M15" s="53">
        <f>IF(K15&gt;L15,L15,K15)</f>
        <v>50</v>
      </c>
    </row>
    <row r="16" spans="1:13" s="59" customFormat="1" ht="15.6" customHeight="1" thickBot="1" x14ac:dyDescent="0.25">
      <c r="B16" s="54"/>
      <c r="C16" s="58" t="s">
        <v>150</v>
      </c>
      <c r="D16" s="57">
        <v>2</v>
      </c>
      <c r="E16" s="57">
        <v>10</v>
      </c>
      <c r="F16" s="56">
        <f>IF(ISTEXT(C16),IF(ISNUMBER(D16),M16*D16,""),"")</f>
        <v>200</v>
      </c>
      <c r="G16" s="55">
        <f>IF(ISTEXT(C16),IF(ISNUMBER(D16),L16*D16,""),"")</f>
        <v>300</v>
      </c>
      <c r="H16" s="54"/>
      <c r="I16" s="54"/>
      <c r="J16" s="54"/>
      <c r="K16" s="53">
        <f>ROUNDDOWN(E16/2*20000/1000,0)</f>
        <v>100</v>
      </c>
      <c r="L16" s="53">
        <f>VLOOKUP($C16,def20200117!$D:$L,6,FALSE)</f>
        <v>150</v>
      </c>
      <c r="M16" s="53">
        <f>IF(K16&gt;L16,L16,K16)</f>
        <v>100</v>
      </c>
    </row>
    <row r="17" spans="2:13" s="59" customFormat="1" ht="15.6" customHeight="1" thickBot="1" x14ac:dyDescent="0.25">
      <c r="B17" s="54"/>
      <c r="C17" s="58"/>
      <c r="D17" s="57"/>
      <c r="E17" s="57"/>
      <c r="F17" s="56" t="str">
        <f>IF(ISTEXT(C17),IF(ISNUMBER(D17),M17*D17,""),"")</f>
        <v/>
      </c>
      <c r="G17" s="55" t="str">
        <f>IF(ISTEXT(C17),IF(ISNUMBER(D17),L17*D17,""),"")</f>
        <v/>
      </c>
      <c r="H17" s="54"/>
      <c r="I17" s="54"/>
      <c r="J17" s="54"/>
      <c r="K17" s="53">
        <f>ROUNDDOWN(E17/2*20000/1000,0)</f>
        <v>0</v>
      </c>
      <c r="L17" s="53" t="e">
        <f>VLOOKUP($C17,def20200117!$D:$L,6,FALSE)</f>
        <v>#N/A</v>
      </c>
      <c r="M17" s="53" t="e">
        <f>IF(K17&gt;L17,L17,K17)</f>
        <v>#N/A</v>
      </c>
    </row>
    <row r="18" spans="2:13" s="59" customFormat="1" ht="15.6" customHeight="1" thickBot="1" x14ac:dyDescent="0.25">
      <c r="B18" s="54"/>
      <c r="C18" s="58"/>
      <c r="D18" s="57"/>
      <c r="E18" s="57"/>
      <c r="F18" s="56" t="str">
        <f>IF(ISTEXT(C18),IF(ISNUMBER(D18),M18*D18,""),"")</f>
        <v/>
      </c>
      <c r="G18" s="55" t="str">
        <f>IF(ISTEXT(C18),IF(ISNUMBER(D18),L18*D18,""),"")</f>
        <v/>
      </c>
      <c r="H18" s="54"/>
      <c r="I18" s="54"/>
      <c r="J18" s="54"/>
      <c r="K18" s="53">
        <f>ROUNDDOWN(E18/2*20000/1000,0)</f>
        <v>0</v>
      </c>
      <c r="L18" s="53" t="e">
        <f>VLOOKUP($C18,def20200117!$D:$L,6,FALSE)</f>
        <v>#N/A</v>
      </c>
      <c r="M18" s="53" t="e">
        <f>IF(K18&gt;L18,L18,K18)</f>
        <v>#N/A</v>
      </c>
    </row>
    <row r="19" spans="2:13" s="59" customFormat="1" ht="15.6" customHeight="1" thickBot="1" x14ac:dyDescent="0.25">
      <c r="B19" s="54"/>
      <c r="C19" s="58"/>
      <c r="D19" s="57"/>
      <c r="E19" s="57"/>
      <c r="F19" s="56" t="str">
        <f>IF(ISTEXT(C19),IF(ISNUMBER(D19),M19*D19,""),"")</f>
        <v/>
      </c>
      <c r="G19" s="55" t="str">
        <f>IF(ISTEXT(C19),IF(ISNUMBER(D19),L19*D19,""),"")</f>
        <v/>
      </c>
      <c r="H19" s="54"/>
      <c r="I19" s="54"/>
      <c r="J19" s="54"/>
      <c r="K19" s="53">
        <f>ROUNDDOWN(E19/2*20000/1000,0)</f>
        <v>0</v>
      </c>
      <c r="L19" s="53" t="e">
        <f>VLOOKUP($C19,def20200117!$D:$L,6,FALSE)</f>
        <v>#N/A</v>
      </c>
      <c r="M19" s="53" t="e">
        <f>IF(K19&gt;L19,L19,K19)</f>
        <v>#N/A</v>
      </c>
    </row>
    <row r="20" spans="2:13" s="59" customFormat="1" ht="15.6" customHeight="1" x14ac:dyDescent="0.2">
      <c r="B20" s="54"/>
      <c r="C20" s="70"/>
      <c r="D20" s="69"/>
      <c r="E20" s="69"/>
      <c r="F20" s="68"/>
      <c r="G20" s="68"/>
      <c r="H20" s="54"/>
      <c r="I20" s="54"/>
      <c r="J20" s="54"/>
      <c r="K20" s="53"/>
      <c r="L20" s="53"/>
      <c r="M20" s="53"/>
    </row>
    <row r="21" spans="2:13" s="65" customFormat="1" ht="18" x14ac:dyDescent="0.2">
      <c r="B21" s="64" t="s">
        <v>149</v>
      </c>
      <c r="D21" s="63"/>
      <c r="E21" s="63"/>
      <c r="F21" s="62"/>
      <c r="G21" s="62"/>
      <c r="H21" s="66"/>
      <c r="I21" s="66"/>
      <c r="J21" s="66"/>
      <c r="K21" s="67"/>
      <c r="L21" s="67"/>
      <c r="M21" s="67"/>
    </row>
    <row r="22" spans="2:13" s="65" customFormat="1" ht="18" x14ac:dyDescent="0.2">
      <c r="B22" s="66"/>
      <c r="C22" s="64" t="s">
        <v>148</v>
      </c>
      <c r="D22" s="63"/>
      <c r="E22" s="63"/>
      <c r="F22" s="62"/>
      <c r="G22" s="62"/>
      <c r="H22" s="66"/>
      <c r="I22" s="66"/>
      <c r="J22" s="66"/>
      <c r="K22" s="67"/>
      <c r="L22" s="67"/>
      <c r="M22" s="67"/>
    </row>
    <row r="23" spans="2:13" s="59" customFormat="1" ht="31.2" customHeight="1" thickBot="1" x14ac:dyDescent="0.25">
      <c r="B23" s="54"/>
      <c r="C23" s="61" t="s">
        <v>147</v>
      </c>
      <c r="D23" s="61" t="s">
        <v>146</v>
      </c>
      <c r="E23" s="61" t="s">
        <v>145</v>
      </c>
      <c r="F23" s="60" t="s">
        <v>144</v>
      </c>
      <c r="G23" s="60" t="s">
        <v>143</v>
      </c>
      <c r="H23" s="54"/>
      <c r="I23" s="54"/>
      <c r="J23" s="54"/>
      <c r="K23" s="53" t="s">
        <v>142</v>
      </c>
      <c r="L23" s="53" t="s">
        <v>141</v>
      </c>
      <c r="M23" s="53" t="s">
        <v>140</v>
      </c>
    </row>
    <row r="24" spans="2:13" s="65" customFormat="1" ht="18.600000000000001" thickBot="1" x14ac:dyDescent="0.25">
      <c r="B24" s="66"/>
      <c r="C24" s="58" t="s">
        <v>358</v>
      </c>
      <c r="D24" s="57">
        <v>1</v>
      </c>
      <c r="E24" s="57">
        <v>10</v>
      </c>
      <c r="F24" s="56">
        <f>IF(ISTEXT(C24),IF(ISNUMBER(D24),M24*D24,""),"")</f>
        <v>100</v>
      </c>
      <c r="G24" s="55">
        <f>IF(ISTEXT(C24),IF(ISNUMBER(D24),L24*D24,""),"")</f>
        <v>200</v>
      </c>
      <c r="H24" s="54"/>
      <c r="I24" s="54"/>
      <c r="J24" s="54"/>
      <c r="K24" s="53">
        <f>ROUNDDOWN(E24/2*20000/1000,0)</f>
        <v>100</v>
      </c>
      <c r="L24" s="53">
        <f>VLOOKUP($C24,def20200117!$D:$L,6,FALSE)</f>
        <v>200</v>
      </c>
      <c r="M24" s="53">
        <f>IF(K24&gt;L24,L24,K24)</f>
        <v>100</v>
      </c>
    </row>
    <row r="25" spans="2:13" s="65" customFormat="1" ht="18.600000000000001" thickBot="1" x14ac:dyDescent="0.25">
      <c r="B25" s="66"/>
      <c r="C25" s="58" t="s">
        <v>357</v>
      </c>
      <c r="D25" s="57">
        <v>2</v>
      </c>
      <c r="E25" s="57">
        <v>20</v>
      </c>
      <c r="F25" s="56">
        <f>IF(ISTEXT(C25),IF(ISNUMBER(D25),M25*D25,""),"")</f>
        <v>400</v>
      </c>
      <c r="G25" s="55">
        <f>IF(ISTEXT(C25),IF(ISNUMBER(D25),L25*D25,""),"")</f>
        <v>400</v>
      </c>
      <c r="H25" s="54"/>
      <c r="I25" s="54"/>
      <c r="J25" s="54"/>
      <c r="K25" s="53">
        <f>ROUNDDOWN(E25/2*20000/1000,0)</f>
        <v>200</v>
      </c>
      <c r="L25" s="53">
        <f>VLOOKUP($C25,def20200117!$D:$L,6,FALSE)</f>
        <v>200</v>
      </c>
      <c r="M25" s="53">
        <f>IF(K25&gt;L25,L25,K25)</f>
        <v>200</v>
      </c>
    </row>
    <row r="26" spans="2:13" ht="18.600000000000001" thickBot="1" x14ac:dyDescent="0.25">
      <c r="C26" s="58"/>
      <c r="D26" s="57"/>
      <c r="E26" s="57"/>
      <c r="F26" s="56" t="str">
        <f>IF(ISTEXT(C26),IF(ISNUMBER(D26),M26*D26,""),"")</f>
        <v/>
      </c>
      <c r="G26" s="55" t="str">
        <f>IF(ISTEXT(C26),IF(ISNUMBER(D26),L26*D26,""),"")</f>
        <v/>
      </c>
      <c r="H26" s="54"/>
      <c r="I26" s="54"/>
      <c r="J26" s="54"/>
      <c r="K26" s="53">
        <f>ROUNDDOWN(E26/2*20000/1000,0)</f>
        <v>0</v>
      </c>
      <c r="L26" s="53" t="e">
        <f>VLOOKUP($C26,def20200117!$D:$L,6,FALSE)</f>
        <v>#N/A</v>
      </c>
      <c r="M26" s="53" t="e">
        <f>IF(K26&gt;L26,L26,K26)</f>
        <v>#N/A</v>
      </c>
    </row>
    <row r="27" spans="2:13" ht="18.600000000000001" thickBot="1" x14ac:dyDescent="0.25">
      <c r="C27" s="58"/>
      <c r="D27" s="57"/>
      <c r="E27" s="57"/>
      <c r="F27" s="56" t="str">
        <f>IF(ISTEXT(C27),IF(ISNUMBER(D27),M27*D27,""),"")</f>
        <v/>
      </c>
      <c r="G27" s="55" t="str">
        <f>IF(ISTEXT(C27),IF(ISNUMBER(D27),L27*D27,""),"")</f>
        <v/>
      </c>
      <c r="H27" s="54"/>
      <c r="I27" s="54"/>
      <c r="J27" s="54"/>
      <c r="K27" s="53">
        <f>ROUNDDOWN(E27/2*20000/1000,0)</f>
        <v>0</v>
      </c>
      <c r="L27" s="53" t="e">
        <f>VLOOKUP($C27,def20200117!$D:$L,6,FALSE)</f>
        <v>#N/A</v>
      </c>
      <c r="M27" s="53" t="e">
        <f>IF(K27&gt;L27,L27,K27)</f>
        <v>#N/A</v>
      </c>
    </row>
    <row r="28" spans="2:13" ht="18.600000000000001" thickBot="1" x14ac:dyDescent="0.25">
      <c r="C28" s="58"/>
      <c r="D28" s="57"/>
      <c r="E28" s="57"/>
      <c r="F28" s="56" t="str">
        <f>IF(ISTEXT(C28),IF(ISNUMBER(D28),M28*D28,""),"")</f>
        <v/>
      </c>
      <c r="G28" s="55" t="str">
        <f>IF(ISTEXT(C28),IF(ISNUMBER(D28),L28*D28,""),"")</f>
        <v/>
      </c>
      <c r="H28" s="54"/>
      <c r="I28" s="54"/>
      <c r="J28" s="54"/>
      <c r="K28" s="53">
        <f>ROUNDDOWN(E28/2*20000/1000,0)</f>
        <v>0</v>
      </c>
      <c r="L28" s="53" t="e">
        <f>VLOOKUP($C28,def20200117!$D:$L,6,FALSE)</f>
        <v>#N/A</v>
      </c>
      <c r="M28" s="53" t="e">
        <f>IF(K28&gt;L28,L28,K28)</f>
        <v>#N/A</v>
      </c>
    </row>
    <row r="31" spans="2:13" ht="13.8" thickBot="1" x14ac:dyDescent="0.25"/>
    <row r="32" spans="2:13" ht="21.6" customHeight="1" thickBot="1" x14ac:dyDescent="0.25">
      <c r="C32" s="52" t="s">
        <v>15</v>
      </c>
      <c r="D32" s="51">
        <f>SUM(D24:D28,D15:D19,D7:D11)</f>
        <v>12</v>
      </c>
      <c r="E32" s="51">
        <f>SUM(E24:E28,E15:E19,E7:E11)</f>
        <v>119</v>
      </c>
      <c r="F32" s="50">
        <f>SUM(F24:F28,F15:F19,F7:F11)</f>
        <v>2670</v>
      </c>
      <c r="G32" s="49"/>
    </row>
  </sheetData>
  <phoneticPr fontId="23"/>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def20200117!$D$93:$D$105</xm:f>
          </x14:formula1>
          <xm:sqref>C24:C28</xm:sqref>
        </x14:dataValidation>
        <x14:dataValidation type="list" showInputMessage="1" showErrorMessage="1">
          <x14:formula1>
            <xm:f>def20200117!$D$4:$D$79</xm:f>
          </x14:formula1>
          <xm:sqref>C7:C11</xm:sqref>
        </x14:dataValidation>
        <x14:dataValidation type="list" showInputMessage="1" showErrorMessage="1">
          <x14:formula1>
            <xm:f>def20200117!$D$83:$D$89</xm:f>
          </x14:formula1>
          <xm:sqref>C15:C19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zoomScale="80" zoomScaleNormal="80" zoomScaleSheetLayoutView="85" workbookViewId="0">
      <selection activeCell="A15" sqref="A15:N15"/>
    </sheetView>
  </sheetViews>
  <sheetFormatPr defaultColWidth="9" defaultRowHeight="13.2" x14ac:dyDescent="0.2"/>
  <cols>
    <col min="1" max="39" width="2" style="101" customWidth="1"/>
    <col min="40" max="40" width="8.109375" style="101" customWidth="1"/>
    <col min="41" max="41" width="9" style="101"/>
    <col min="42" max="42" width="9.21875" style="101" customWidth="1"/>
    <col min="43" max="49" width="10.6640625" style="101" customWidth="1"/>
    <col min="50" max="16384" width="9" style="101"/>
  </cols>
  <sheetData>
    <row r="1" spans="1:42" ht="14.4" x14ac:dyDescent="0.2">
      <c r="A1" s="106" t="s">
        <v>340</v>
      </c>
    </row>
    <row r="2" spans="1:42" x14ac:dyDescent="0.2">
      <c r="AF2" s="123"/>
      <c r="AG2" s="123"/>
      <c r="AH2" s="123"/>
      <c r="AI2" s="123"/>
      <c r="AJ2" s="123"/>
      <c r="AK2" s="123"/>
      <c r="AL2" s="123"/>
      <c r="AM2" s="123"/>
      <c r="AN2" s="123"/>
    </row>
    <row r="3" spans="1:42" s="117" customFormat="1" ht="13.5" customHeight="1" x14ac:dyDescent="0.2">
      <c r="A3" s="560"/>
      <c r="B3" s="560"/>
      <c r="C3" s="560"/>
      <c r="D3" s="560"/>
      <c r="E3" s="560"/>
      <c r="F3" s="560"/>
      <c r="G3" s="560"/>
      <c r="H3" s="560"/>
      <c r="I3" s="560"/>
      <c r="J3" s="560"/>
      <c r="K3" s="560"/>
      <c r="L3" s="560"/>
      <c r="M3" s="560"/>
      <c r="N3" s="560"/>
      <c r="AA3" s="122"/>
      <c r="AB3" s="122"/>
      <c r="AC3" s="122"/>
      <c r="AD3" s="122"/>
      <c r="AE3" s="122"/>
      <c r="AF3" s="122"/>
      <c r="AG3" s="122"/>
      <c r="AH3" s="122"/>
      <c r="AI3" s="122"/>
      <c r="AJ3" s="118"/>
      <c r="AK3" s="118"/>
      <c r="AL3" s="118"/>
      <c r="AM3" s="118"/>
      <c r="AN3" s="118"/>
    </row>
    <row r="4" spans="1:42" s="117" customFormat="1" ht="13.5" customHeight="1" x14ac:dyDescent="0.2">
      <c r="A4" s="561"/>
      <c r="B4" s="561"/>
      <c r="C4" s="561"/>
      <c r="D4" s="561"/>
      <c r="E4" s="561"/>
      <c r="F4" s="561"/>
      <c r="G4" s="561"/>
      <c r="H4" s="561"/>
      <c r="I4" s="561"/>
      <c r="J4" s="561"/>
      <c r="K4" s="561"/>
      <c r="L4" s="561"/>
      <c r="M4" s="561"/>
      <c r="N4" s="561"/>
      <c r="AA4" s="121"/>
      <c r="AB4" s="121"/>
      <c r="AC4" s="121"/>
      <c r="AD4" s="121"/>
      <c r="AE4" s="121"/>
      <c r="AF4" s="121"/>
      <c r="AG4" s="121"/>
      <c r="AH4" s="121"/>
      <c r="AI4" s="121"/>
      <c r="AJ4" s="118"/>
      <c r="AK4" s="118"/>
      <c r="AL4" s="118"/>
      <c r="AM4" s="118"/>
      <c r="AN4" s="118"/>
    </row>
    <row r="5" spans="1:42" s="117" customFormat="1" ht="13.5" customHeight="1" x14ac:dyDescent="0.2">
      <c r="A5" s="561"/>
      <c r="B5" s="561"/>
      <c r="C5" s="561"/>
      <c r="D5" s="561"/>
      <c r="E5" s="561"/>
      <c r="F5" s="561"/>
      <c r="G5" s="561"/>
      <c r="H5" s="561"/>
      <c r="I5" s="561"/>
      <c r="J5" s="561"/>
      <c r="K5" s="561"/>
      <c r="L5" s="561"/>
      <c r="M5" s="561"/>
      <c r="N5" s="561"/>
      <c r="O5" s="120"/>
      <c r="AA5" s="119"/>
      <c r="AB5" s="119"/>
      <c r="AC5" s="119"/>
      <c r="AD5" s="119"/>
      <c r="AE5" s="119"/>
      <c r="AF5" s="119"/>
      <c r="AG5" s="119"/>
      <c r="AH5" s="119"/>
      <c r="AI5" s="119"/>
      <c r="AJ5" s="118"/>
      <c r="AK5" s="118"/>
      <c r="AL5" s="118"/>
      <c r="AM5" s="118"/>
      <c r="AN5" s="118"/>
    </row>
    <row r="6" spans="1:42" s="113" customFormat="1" ht="12.75" customHeight="1" x14ac:dyDescent="0.2">
      <c r="H6" s="116"/>
      <c r="I6" s="116"/>
      <c r="J6" s="116"/>
      <c r="K6" s="116"/>
      <c r="L6" s="116"/>
      <c r="M6" s="116"/>
      <c r="N6" s="116"/>
      <c r="O6" s="116"/>
      <c r="P6" s="116"/>
      <c r="Q6" s="116"/>
      <c r="R6" s="116"/>
      <c r="S6" s="116"/>
      <c r="T6" s="116"/>
      <c r="U6" s="116"/>
      <c r="V6" s="116"/>
      <c r="W6" s="102"/>
      <c r="X6" s="102"/>
      <c r="Y6" s="102"/>
      <c r="Z6" s="102"/>
      <c r="AA6" s="102"/>
      <c r="AB6" s="102"/>
      <c r="AC6" s="102"/>
      <c r="AD6" s="102"/>
      <c r="AE6" s="102"/>
      <c r="AF6" s="102"/>
      <c r="AG6" s="102"/>
      <c r="AH6" s="102"/>
      <c r="AI6" s="102"/>
      <c r="AJ6" s="115"/>
      <c r="AK6" s="115"/>
      <c r="AL6" s="115"/>
      <c r="AM6" s="115"/>
      <c r="AN6" s="115"/>
    </row>
    <row r="7" spans="1:42" s="113" customFormat="1" ht="20.25" customHeight="1" x14ac:dyDescent="0.2">
      <c r="A7" s="562"/>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3"/>
      <c r="AO7" s="563"/>
      <c r="AP7" s="563"/>
    </row>
    <row r="8" spans="1:42" s="114" customFormat="1" ht="19.5" customHeight="1" x14ac:dyDescent="0.2">
      <c r="A8" s="556" t="s">
        <v>385</v>
      </c>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row>
    <row r="9" spans="1:42" s="114" customFormat="1" ht="19.5" customHeight="1" x14ac:dyDescent="0.2">
      <c r="A9" s="558" t="s">
        <v>353</v>
      </c>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9"/>
      <c r="AO9" s="559"/>
      <c r="AP9" s="559"/>
    </row>
    <row r="10" spans="1:42" s="113" customFormat="1" ht="19.5" customHeight="1" x14ac:dyDescent="0.2"/>
    <row r="11" spans="1:42" s="102" customFormat="1" ht="19.5" customHeight="1" x14ac:dyDescent="0.2"/>
    <row r="12" spans="1:42" s="102" customFormat="1" ht="18" customHeight="1" x14ac:dyDescent="0.2">
      <c r="H12" s="113"/>
      <c r="I12" s="103"/>
      <c r="J12" s="103"/>
      <c r="K12" s="103"/>
      <c r="L12" s="103"/>
      <c r="M12" s="103"/>
      <c r="N12" s="103"/>
      <c r="O12" s="103"/>
      <c r="P12" s="103"/>
      <c r="Q12" s="103"/>
      <c r="R12" s="103"/>
      <c r="S12" s="103"/>
      <c r="T12" s="103"/>
      <c r="U12" s="103"/>
      <c r="V12" s="103"/>
    </row>
    <row r="13" spans="1:42" s="102" customFormat="1" ht="24" customHeight="1" thickBot="1" x14ac:dyDescent="0.25">
      <c r="A13" s="113" t="s">
        <v>324</v>
      </c>
      <c r="H13" s="113"/>
      <c r="I13" s="103"/>
      <c r="J13" s="103"/>
      <c r="K13" s="103"/>
      <c r="L13" s="103"/>
      <c r="M13" s="103"/>
      <c r="N13" s="103"/>
      <c r="O13" s="108"/>
      <c r="P13" s="108"/>
      <c r="Q13" s="108"/>
      <c r="R13" s="108"/>
      <c r="S13" s="108"/>
      <c r="T13" s="108"/>
      <c r="U13" s="108"/>
      <c r="V13" s="108"/>
      <c r="W13" s="108"/>
      <c r="X13" s="108"/>
      <c r="Y13" s="108"/>
      <c r="Z13" s="108"/>
      <c r="AA13" s="124"/>
      <c r="AB13" s="516" t="s">
        <v>309</v>
      </c>
      <c r="AC13" s="517"/>
      <c r="AD13" s="517"/>
      <c r="AE13" s="517"/>
      <c r="AF13" s="517"/>
      <c r="AG13" s="517"/>
      <c r="AH13" s="517"/>
      <c r="AI13" s="517"/>
      <c r="AJ13" s="517"/>
      <c r="AK13" s="517"/>
      <c r="AL13" s="517"/>
      <c r="AM13" s="518"/>
      <c r="AN13" s="116"/>
      <c r="AO13" s="103"/>
    </row>
    <row r="14" spans="1:42" s="104" customFormat="1" ht="48" customHeight="1" x14ac:dyDescent="0.2">
      <c r="A14" s="525" t="s">
        <v>308</v>
      </c>
      <c r="B14" s="526"/>
      <c r="C14" s="526"/>
      <c r="D14" s="526"/>
      <c r="E14" s="526"/>
      <c r="F14" s="526"/>
      <c r="G14" s="526"/>
      <c r="H14" s="526"/>
      <c r="I14" s="526"/>
      <c r="J14" s="526"/>
      <c r="K14" s="526"/>
      <c r="L14" s="526"/>
      <c r="M14" s="526"/>
      <c r="N14" s="527"/>
      <c r="O14" s="528" t="s">
        <v>146</v>
      </c>
      <c r="P14" s="552"/>
      <c r="Q14" s="513" t="s">
        <v>307</v>
      </c>
      <c r="R14" s="514"/>
      <c r="S14" s="514"/>
      <c r="T14" s="514"/>
      <c r="U14" s="514"/>
      <c r="V14" s="514"/>
      <c r="W14" s="515"/>
      <c r="X14" s="513" t="s">
        <v>306</v>
      </c>
      <c r="Y14" s="514"/>
      <c r="Z14" s="514"/>
      <c r="AA14" s="515"/>
      <c r="AB14" s="513" t="s">
        <v>305</v>
      </c>
      <c r="AC14" s="514"/>
      <c r="AD14" s="514"/>
      <c r="AE14" s="515"/>
      <c r="AF14" s="513" t="s">
        <v>304</v>
      </c>
      <c r="AG14" s="514"/>
      <c r="AH14" s="514"/>
      <c r="AI14" s="515"/>
      <c r="AJ14" s="513" t="s">
        <v>303</v>
      </c>
      <c r="AK14" s="514"/>
      <c r="AL14" s="514"/>
      <c r="AM14" s="515"/>
      <c r="AN14" s="136" t="s">
        <v>386</v>
      </c>
      <c r="AO14" s="125" t="s">
        <v>360</v>
      </c>
      <c r="AP14" s="181" t="s">
        <v>387</v>
      </c>
    </row>
    <row r="15" spans="1:42" s="104" customFormat="1" ht="30" customHeight="1" x14ac:dyDescent="0.2">
      <c r="A15" s="536" t="s">
        <v>316</v>
      </c>
      <c r="B15" s="537"/>
      <c r="C15" s="537"/>
      <c r="D15" s="537"/>
      <c r="E15" s="537"/>
      <c r="F15" s="537"/>
      <c r="G15" s="537"/>
      <c r="H15" s="537"/>
      <c r="I15" s="537"/>
      <c r="J15" s="537"/>
      <c r="K15" s="537"/>
      <c r="L15" s="537"/>
      <c r="M15" s="537"/>
      <c r="N15" s="538"/>
      <c r="O15" s="539">
        <v>1</v>
      </c>
      <c r="P15" s="540"/>
      <c r="Q15" s="541" t="s">
        <v>315</v>
      </c>
      <c r="R15" s="537"/>
      <c r="S15" s="537"/>
      <c r="T15" s="537"/>
      <c r="U15" s="537"/>
      <c r="V15" s="537"/>
      <c r="W15" s="538"/>
      <c r="X15" s="549" t="s">
        <v>311</v>
      </c>
      <c r="Y15" s="550"/>
      <c r="Z15" s="550"/>
      <c r="AA15" s="551"/>
      <c r="AB15" s="539">
        <v>0</v>
      </c>
      <c r="AC15" s="542"/>
      <c r="AD15" s="542"/>
      <c r="AE15" s="540"/>
      <c r="AF15" s="553">
        <v>130</v>
      </c>
      <c r="AG15" s="554"/>
      <c r="AH15" s="554"/>
      <c r="AI15" s="555"/>
      <c r="AJ15" s="549" t="s">
        <v>314</v>
      </c>
      <c r="AK15" s="550"/>
      <c r="AL15" s="550"/>
      <c r="AM15" s="551"/>
      <c r="AN15" s="188">
        <v>2</v>
      </c>
      <c r="AO15" s="189">
        <v>15</v>
      </c>
      <c r="AP15" s="182">
        <f>AN15*AO15</f>
        <v>30</v>
      </c>
    </row>
    <row r="16" spans="1:42" s="104" customFormat="1" ht="30" customHeight="1" x14ac:dyDescent="0.2">
      <c r="A16" s="536" t="s">
        <v>313</v>
      </c>
      <c r="B16" s="537"/>
      <c r="C16" s="537"/>
      <c r="D16" s="537"/>
      <c r="E16" s="537"/>
      <c r="F16" s="537"/>
      <c r="G16" s="537"/>
      <c r="H16" s="537"/>
      <c r="I16" s="537"/>
      <c r="J16" s="537"/>
      <c r="K16" s="537"/>
      <c r="L16" s="537"/>
      <c r="M16" s="537"/>
      <c r="N16" s="538"/>
      <c r="O16" s="539">
        <v>1</v>
      </c>
      <c r="P16" s="540"/>
      <c r="Q16" s="541" t="s">
        <v>312</v>
      </c>
      <c r="R16" s="537"/>
      <c r="S16" s="537"/>
      <c r="T16" s="537"/>
      <c r="U16" s="537"/>
      <c r="V16" s="537"/>
      <c r="W16" s="538"/>
      <c r="X16" s="541" t="s">
        <v>311</v>
      </c>
      <c r="Y16" s="537"/>
      <c r="Z16" s="542"/>
      <c r="AA16" s="540"/>
      <c r="AB16" s="539">
        <v>900</v>
      </c>
      <c r="AC16" s="542"/>
      <c r="AD16" s="542"/>
      <c r="AE16" s="540"/>
      <c r="AF16" s="539">
        <v>370</v>
      </c>
      <c r="AG16" s="542"/>
      <c r="AH16" s="542"/>
      <c r="AI16" s="540"/>
      <c r="AJ16" s="546">
        <v>0.41</v>
      </c>
      <c r="AK16" s="547"/>
      <c r="AL16" s="547"/>
      <c r="AM16" s="548"/>
      <c r="AN16" s="190">
        <v>4</v>
      </c>
      <c r="AO16" s="189">
        <v>15</v>
      </c>
      <c r="AP16" s="182">
        <f t="shared" ref="AP16:AP20" si="0">AN16*AO16</f>
        <v>60</v>
      </c>
    </row>
    <row r="17" spans="1:42" s="104" customFormat="1" ht="30" customHeight="1" x14ac:dyDescent="0.2">
      <c r="A17" s="536"/>
      <c r="B17" s="537"/>
      <c r="C17" s="537"/>
      <c r="D17" s="537"/>
      <c r="E17" s="537"/>
      <c r="F17" s="537"/>
      <c r="G17" s="537"/>
      <c r="H17" s="537"/>
      <c r="I17" s="537"/>
      <c r="J17" s="537"/>
      <c r="K17" s="537"/>
      <c r="L17" s="537"/>
      <c r="M17" s="537"/>
      <c r="N17" s="538"/>
      <c r="O17" s="539"/>
      <c r="P17" s="540"/>
      <c r="Q17" s="541"/>
      <c r="R17" s="537"/>
      <c r="S17" s="537"/>
      <c r="T17" s="537"/>
      <c r="U17" s="537"/>
      <c r="V17" s="537"/>
      <c r="W17" s="538"/>
      <c r="X17" s="539"/>
      <c r="Y17" s="542"/>
      <c r="Z17" s="542"/>
      <c r="AA17" s="540"/>
      <c r="AB17" s="539"/>
      <c r="AC17" s="542"/>
      <c r="AD17" s="542"/>
      <c r="AE17" s="540"/>
      <c r="AF17" s="539"/>
      <c r="AG17" s="542"/>
      <c r="AH17" s="542"/>
      <c r="AI17" s="540"/>
      <c r="AJ17" s="539"/>
      <c r="AK17" s="542"/>
      <c r="AL17" s="542"/>
      <c r="AM17" s="540"/>
      <c r="AN17" s="191"/>
      <c r="AO17" s="189"/>
      <c r="AP17" s="182">
        <f t="shared" si="0"/>
        <v>0</v>
      </c>
    </row>
    <row r="18" spans="1:42" s="104" customFormat="1" ht="30" customHeight="1" x14ac:dyDescent="0.2">
      <c r="A18" s="536"/>
      <c r="B18" s="537"/>
      <c r="C18" s="537"/>
      <c r="D18" s="537"/>
      <c r="E18" s="537"/>
      <c r="F18" s="537"/>
      <c r="G18" s="537"/>
      <c r="H18" s="537"/>
      <c r="I18" s="537"/>
      <c r="J18" s="537"/>
      <c r="K18" s="537"/>
      <c r="L18" s="537"/>
      <c r="M18" s="537"/>
      <c r="N18" s="538"/>
      <c r="O18" s="539"/>
      <c r="P18" s="540"/>
      <c r="Q18" s="541"/>
      <c r="R18" s="537"/>
      <c r="S18" s="537"/>
      <c r="T18" s="537"/>
      <c r="U18" s="537"/>
      <c r="V18" s="537"/>
      <c r="W18" s="538"/>
      <c r="X18" s="539"/>
      <c r="Y18" s="542"/>
      <c r="Z18" s="542"/>
      <c r="AA18" s="540"/>
      <c r="AB18" s="539"/>
      <c r="AC18" s="542"/>
      <c r="AD18" s="542"/>
      <c r="AE18" s="540"/>
      <c r="AF18" s="539"/>
      <c r="AG18" s="542"/>
      <c r="AH18" s="542"/>
      <c r="AI18" s="540"/>
      <c r="AJ18" s="539"/>
      <c r="AK18" s="542"/>
      <c r="AL18" s="542"/>
      <c r="AM18" s="540"/>
      <c r="AN18" s="191"/>
      <c r="AO18" s="192"/>
      <c r="AP18" s="182">
        <f t="shared" si="0"/>
        <v>0</v>
      </c>
    </row>
    <row r="19" spans="1:42" s="104" customFormat="1" ht="30" customHeight="1" x14ac:dyDescent="0.2">
      <c r="A19" s="536"/>
      <c r="B19" s="537"/>
      <c r="C19" s="537"/>
      <c r="D19" s="537"/>
      <c r="E19" s="537"/>
      <c r="F19" s="537"/>
      <c r="G19" s="537"/>
      <c r="H19" s="537"/>
      <c r="I19" s="537"/>
      <c r="J19" s="537"/>
      <c r="K19" s="537"/>
      <c r="L19" s="537"/>
      <c r="M19" s="537"/>
      <c r="N19" s="538"/>
      <c r="O19" s="539"/>
      <c r="P19" s="540"/>
      <c r="Q19" s="541"/>
      <c r="R19" s="537"/>
      <c r="S19" s="537"/>
      <c r="T19" s="537"/>
      <c r="U19" s="537"/>
      <c r="V19" s="537"/>
      <c r="W19" s="538"/>
      <c r="X19" s="539"/>
      <c r="Y19" s="542"/>
      <c r="Z19" s="542"/>
      <c r="AA19" s="540"/>
      <c r="AB19" s="539"/>
      <c r="AC19" s="542"/>
      <c r="AD19" s="542"/>
      <c r="AE19" s="540"/>
      <c r="AF19" s="539"/>
      <c r="AG19" s="542"/>
      <c r="AH19" s="542"/>
      <c r="AI19" s="540"/>
      <c r="AJ19" s="543"/>
      <c r="AK19" s="544"/>
      <c r="AL19" s="544"/>
      <c r="AM19" s="545"/>
      <c r="AN19" s="193"/>
      <c r="AO19" s="192"/>
      <c r="AP19" s="182">
        <f t="shared" si="0"/>
        <v>0</v>
      </c>
    </row>
    <row r="20" spans="1:42" s="104" customFormat="1" ht="30" customHeight="1" thickBot="1" x14ac:dyDescent="0.25">
      <c r="A20" s="529"/>
      <c r="B20" s="530"/>
      <c r="C20" s="530"/>
      <c r="D20" s="530"/>
      <c r="E20" s="530"/>
      <c r="F20" s="530"/>
      <c r="G20" s="530"/>
      <c r="H20" s="530"/>
      <c r="I20" s="530"/>
      <c r="J20" s="530"/>
      <c r="K20" s="530"/>
      <c r="L20" s="530"/>
      <c r="M20" s="530"/>
      <c r="N20" s="531"/>
      <c r="O20" s="519"/>
      <c r="P20" s="521"/>
      <c r="Q20" s="532"/>
      <c r="R20" s="530"/>
      <c r="S20" s="530"/>
      <c r="T20" s="530"/>
      <c r="U20" s="530"/>
      <c r="V20" s="530"/>
      <c r="W20" s="531"/>
      <c r="X20" s="533"/>
      <c r="Y20" s="534"/>
      <c r="Z20" s="534"/>
      <c r="AA20" s="535"/>
      <c r="AB20" s="519"/>
      <c r="AC20" s="520"/>
      <c r="AD20" s="520"/>
      <c r="AE20" s="521"/>
      <c r="AF20" s="519"/>
      <c r="AG20" s="520"/>
      <c r="AH20" s="520"/>
      <c r="AI20" s="521"/>
      <c r="AJ20" s="519"/>
      <c r="AK20" s="520"/>
      <c r="AL20" s="520"/>
      <c r="AM20" s="521"/>
      <c r="AN20" s="196"/>
      <c r="AO20" s="197"/>
      <c r="AP20" s="183">
        <f t="shared" si="0"/>
        <v>0</v>
      </c>
    </row>
    <row r="21" spans="1:42" s="180" customFormat="1" ht="30" customHeight="1" thickBot="1" x14ac:dyDescent="0.25">
      <c r="A21" s="481"/>
      <c r="B21" s="482"/>
      <c r="C21" s="482"/>
      <c r="D21" s="482"/>
      <c r="E21" s="482"/>
      <c r="F21" s="482"/>
      <c r="G21" s="482"/>
      <c r="H21" s="482"/>
      <c r="I21" s="482"/>
      <c r="J21" s="482"/>
      <c r="K21" s="482"/>
      <c r="L21" s="482"/>
      <c r="M21" s="482"/>
      <c r="N21" s="483"/>
      <c r="O21" s="522"/>
      <c r="P21" s="523"/>
      <c r="Q21" s="485"/>
      <c r="R21" s="482"/>
      <c r="S21" s="482"/>
      <c r="T21" s="482"/>
      <c r="U21" s="482"/>
      <c r="V21" s="482"/>
      <c r="W21" s="483"/>
      <c r="X21" s="522"/>
      <c r="Y21" s="524"/>
      <c r="Z21" s="524"/>
      <c r="AA21" s="523"/>
      <c r="AB21" s="522"/>
      <c r="AC21" s="524"/>
      <c r="AD21" s="524"/>
      <c r="AE21" s="523"/>
      <c r="AF21" s="522"/>
      <c r="AG21" s="524"/>
      <c r="AH21" s="524"/>
      <c r="AI21" s="523"/>
      <c r="AJ21" s="522"/>
      <c r="AK21" s="524"/>
      <c r="AL21" s="524"/>
      <c r="AM21" s="523"/>
      <c r="AN21" s="184">
        <f>SUM(AN15:AN20)</f>
        <v>6</v>
      </c>
      <c r="AO21" s="185"/>
      <c r="AP21" s="186">
        <f>SUM(AP15:AP20)</f>
        <v>90</v>
      </c>
    </row>
    <row r="22" spans="1:42" s="109" customFormat="1" ht="21" customHeight="1" x14ac:dyDescent="0.2">
      <c r="H22" s="110"/>
      <c r="I22" s="110"/>
      <c r="J22" s="110"/>
      <c r="K22" s="110"/>
      <c r="L22" s="110"/>
      <c r="M22" s="110"/>
      <c r="N22" s="110"/>
      <c r="O22" s="110"/>
      <c r="P22" s="110"/>
      <c r="Q22" s="110"/>
      <c r="R22" s="110"/>
      <c r="S22" s="110"/>
      <c r="T22" s="110"/>
      <c r="U22" s="110"/>
      <c r="V22" s="110"/>
      <c r="W22" s="110"/>
      <c r="X22" s="110"/>
      <c r="Y22" s="110"/>
      <c r="Z22" s="110"/>
      <c r="AC22" s="110"/>
      <c r="AD22" s="110"/>
      <c r="AE22" s="110"/>
      <c r="AF22" s="110"/>
      <c r="AG22" s="110"/>
      <c r="AH22" s="110"/>
      <c r="AJ22" s="110"/>
      <c r="AK22" s="110"/>
      <c r="AL22" s="110"/>
      <c r="AM22" s="110"/>
      <c r="AN22" s="110"/>
    </row>
    <row r="23" spans="1:42" s="102" customFormat="1" ht="12" customHeight="1" x14ac:dyDescent="0.2">
      <c r="A23" s="111" t="s">
        <v>310</v>
      </c>
      <c r="H23" s="11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row>
    <row r="24" spans="1:42" s="102" customFormat="1" ht="24" customHeight="1" thickBot="1" x14ac:dyDescent="0.25">
      <c r="A24" s="102" t="s">
        <v>325</v>
      </c>
      <c r="H24" s="112"/>
      <c r="I24" s="103"/>
      <c r="J24" s="103"/>
      <c r="K24" s="111"/>
      <c r="L24" s="111"/>
      <c r="M24" s="103"/>
      <c r="N24" s="103"/>
      <c r="O24" s="108"/>
      <c r="P24" s="108"/>
      <c r="Q24" s="108"/>
      <c r="R24" s="108"/>
      <c r="S24" s="108"/>
      <c r="T24" s="108"/>
      <c r="U24" s="108"/>
      <c r="V24" s="108"/>
      <c r="W24" s="108"/>
      <c r="X24" s="108"/>
      <c r="Y24" s="108"/>
      <c r="Z24" s="108"/>
      <c r="AA24" s="124"/>
      <c r="AB24" s="516" t="s">
        <v>309</v>
      </c>
      <c r="AC24" s="517"/>
      <c r="AD24" s="517"/>
      <c r="AE24" s="517"/>
      <c r="AF24" s="517"/>
      <c r="AG24" s="517"/>
      <c r="AH24" s="517"/>
      <c r="AI24" s="517"/>
      <c r="AJ24" s="517"/>
      <c r="AK24" s="517"/>
      <c r="AL24" s="517"/>
      <c r="AM24" s="518"/>
      <c r="AN24" s="116"/>
      <c r="AO24" s="103"/>
    </row>
    <row r="25" spans="1:42" s="104" customFormat="1" ht="48" customHeight="1" x14ac:dyDescent="0.2">
      <c r="A25" s="525" t="s">
        <v>308</v>
      </c>
      <c r="B25" s="526"/>
      <c r="C25" s="526"/>
      <c r="D25" s="526"/>
      <c r="E25" s="526"/>
      <c r="F25" s="526"/>
      <c r="G25" s="526"/>
      <c r="H25" s="526"/>
      <c r="I25" s="526"/>
      <c r="J25" s="526"/>
      <c r="K25" s="526"/>
      <c r="L25" s="526"/>
      <c r="M25" s="526"/>
      <c r="N25" s="527"/>
      <c r="O25" s="528" t="s">
        <v>146</v>
      </c>
      <c r="P25" s="527"/>
      <c r="Q25" s="513" t="s">
        <v>307</v>
      </c>
      <c r="R25" s="514"/>
      <c r="S25" s="514"/>
      <c r="T25" s="514"/>
      <c r="U25" s="514"/>
      <c r="V25" s="514"/>
      <c r="W25" s="515"/>
      <c r="X25" s="513" t="s">
        <v>306</v>
      </c>
      <c r="Y25" s="514"/>
      <c r="Z25" s="514"/>
      <c r="AA25" s="515"/>
      <c r="AB25" s="513" t="s">
        <v>305</v>
      </c>
      <c r="AC25" s="514"/>
      <c r="AD25" s="514"/>
      <c r="AE25" s="515"/>
      <c r="AF25" s="513" t="s">
        <v>304</v>
      </c>
      <c r="AG25" s="514"/>
      <c r="AH25" s="514"/>
      <c r="AI25" s="515"/>
      <c r="AJ25" s="513" t="s">
        <v>303</v>
      </c>
      <c r="AK25" s="514"/>
      <c r="AL25" s="514"/>
      <c r="AM25" s="515"/>
      <c r="AN25" s="200" t="s">
        <v>386</v>
      </c>
      <c r="AO25" s="125" t="s">
        <v>360</v>
      </c>
      <c r="AP25" s="181" t="s">
        <v>387</v>
      </c>
    </row>
    <row r="26" spans="1:42" s="104" customFormat="1" ht="30" customHeight="1" x14ac:dyDescent="0.2">
      <c r="A26" s="486"/>
      <c r="B26" s="487"/>
      <c r="C26" s="487"/>
      <c r="D26" s="487"/>
      <c r="E26" s="487"/>
      <c r="F26" s="487"/>
      <c r="G26" s="487"/>
      <c r="H26" s="487"/>
      <c r="I26" s="487"/>
      <c r="J26" s="487"/>
      <c r="K26" s="487"/>
      <c r="L26" s="487"/>
      <c r="M26" s="487"/>
      <c r="N26" s="488"/>
      <c r="O26" s="491"/>
      <c r="P26" s="493"/>
      <c r="Q26" s="502"/>
      <c r="R26" s="503"/>
      <c r="S26" s="503"/>
      <c r="T26" s="503"/>
      <c r="U26" s="503"/>
      <c r="V26" s="487"/>
      <c r="W26" s="488"/>
      <c r="X26" s="504"/>
      <c r="Y26" s="505"/>
      <c r="Z26" s="505"/>
      <c r="AA26" s="506"/>
      <c r="AB26" s="507"/>
      <c r="AC26" s="508"/>
      <c r="AD26" s="508"/>
      <c r="AE26" s="509"/>
      <c r="AF26" s="510"/>
      <c r="AG26" s="511"/>
      <c r="AH26" s="511"/>
      <c r="AI26" s="512"/>
      <c r="AJ26" s="504"/>
      <c r="AK26" s="505"/>
      <c r="AL26" s="505"/>
      <c r="AM26" s="506"/>
      <c r="AN26" s="188"/>
      <c r="AO26" s="189"/>
      <c r="AP26" s="182">
        <f>AN26*AO26</f>
        <v>0</v>
      </c>
    </row>
    <row r="27" spans="1:42" s="104" customFormat="1" ht="30" customHeight="1" x14ac:dyDescent="0.2">
      <c r="A27" s="486"/>
      <c r="B27" s="487"/>
      <c r="C27" s="487"/>
      <c r="D27" s="487"/>
      <c r="E27" s="487"/>
      <c r="F27" s="487"/>
      <c r="G27" s="487"/>
      <c r="H27" s="487"/>
      <c r="I27" s="487"/>
      <c r="J27" s="487"/>
      <c r="K27" s="487"/>
      <c r="L27" s="487"/>
      <c r="M27" s="487"/>
      <c r="N27" s="488"/>
      <c r="O27" s="489"/>
      <c r="P27" s="489"/>
      <c r="Q27" s="490"/>
      <c r="R27" s="487"/>
      <c r="S27" s="487"/>
      <c r="T27" s="487"/>
      <c r="U27" s="487"/>
      <c r="V27" s="487"/>
      <c r="W27" s="488"/>
      <c r="X27" s="491"/>
      <c r="Y27" s="492"/>
      <c r="Z27" s="492"/>
      <c r="AA27" s="493"/>
      <c r="AB27" s="491"/>
      <c r="AC27" s="492"/>
      <c r="AD27" s="492"/>
      <c r="AE27" s="493"/>
      <c r="AF27" s="491"/>
      <c r="AG27" s="492"/>
      <c r="AH27" s="492"/>
      <c r="AI27" s="493"/>
      <c r="AJ27" s="491"/>
      <c r="AK27" s="492"/>
      <c r="AL27" s="492"/>
      <c r="AM27" s="493"/>
      <c r="AN27" s="190"/>
      <c r="AO27" s="189"/>
      <c r="AP27" s="182">
        <f t="shared" ref="AP27:AP31" si="1">AN27*AO27</f>
        <v>0</v>
      </c>
    </row>
    <row r="28" spans="1:42" s="104" customFormat="1" ht="30" customHeight="1" x14ac:dyDescent="0.2">
      <c r="A28" s="486"/>
      <c r="B28" s="487"/>
      <c r="C28" s="487"/>
      <c r="D28" s="487"/>
      <c r="E28" s="487"/>
      <c r="F28" s="487"/>
      <c r="G28" s="487"/>
      <c r="H28" s="487"/>
      <c r="I28" s="487"/>
      <c r="J28" s="487"/>
      <c r="K28" s="487"/>
      <c r="L28" s="487"/>
      <c r="M28" s="487"/>
      <c r="N28" s="488"/>
      <c r="O28" s="489"/>
      <c r="P28" s="489"/>
      <c r="Q28" s="490"/>
      <c r="R28" s="487"/>
      <c r="S28" s="487"/>
      <c r="T28" s="487"/>
      <c r="U28" s="487"/>
      <c r="V28" s="487"/>
      <c r="W28" s="488"/>
      <c r="X28" s="491"/>
      <c r="Y28" s="492"/>
      <c r="Z28" s="492"/>
      <c r="AA28" s="493"/>
      <c r="AB28" s="491"/>
      <c r="AC28" s="492"/>
      <c r="AD28" s="492"/>
      <c r="AE28" s="493"/>
      <c r="AF28" s="491"/>
      <c r="AG28" s="492"/>
      <c r="AH28" s="492"/>
      <c r="AI28" s="493"/>
      <c r="AJ28" s="491"/>
      <c r="AK28" s="492"/>
      <c r="AL28" s="492"/>
      <c r="AM28" s="493"/>
      <c r="AN28" s="191"/>
      <c r="AO28" s="189"/>
      <c r="AP28" s="182">
        <f t="shared" si="1"/>
        <v>0</v>
      </c>
    </row>
    <row r="29" spans="1:42" s="104" customFormat="1" ht="30" customHeight="1" x14ac:dyDescent="0.2">
      <c r="A29" s="486"/>
      <c r="B29" s="487"/>
      <c r="C29" s="487"/>
      <c r="D29" s="487"/>
      <c r="E29" s="487"/>
      <c r="F29" s="487"/>
      <c r="G29" s="487"/>
      <c r="H29" s="487"/>
      <c r="I29" s="487"/>
      <c r="J29" s="487"/>
      <c r="K29" s="487"/>
      <c r="L29" s="487"/>
      <c r="M29" s="487"/>
      <c r="N29" s="488"/>
      <c r="O29" s="489"/>
      <c r="P29" s="489"/>
      <c r="Q29" s="490"/>
      <c r="R29" s="487"/>
      <c r="S29" s="487"/>
      <c r="T29" s="487"/>
      <c r="U29" s="487"/>
      <c r="V29" s="487"/>
      <c r="W29" s="488"/>
      <c r="X29" s="491"/>
      <c r="Y29" s="492"/>
      <c r="Z29" s="492"/>
      <c r="AA29" s="493"/>
      <c r="AB29" s="491"/>
      <c r="AC29" s="492"/>
      <c r="AD29" s="492"/>
      <c r="AE29" s="493"/>
      <c r="AF29" s="491"/>
      <c r="AG29" s="492"/>
      <c r="AH29" s="492"/>
      <c r="AI29" s="493"/>
      <c r="AJ29" s="491"/>
      <c r="AK29" s="492"/>
      <c r="AL29" s="492"/>
      <c r="AM29" s="493"/>
      <c r="AN29" s="191"/>
      <c r="AO29" s="192"/>
      <c r="AP29" s="182">
        <f t="shared" si="1"/>
        <v>0</v>
      </c>
    </row>
    <row r="30" spans="1:42" s="104" customFormat="1" ht="30" customHeight="1" x14ac:dyDescent="0.2">
      <c r="A30" s="486"/>
      <c r="B30" s="487"/>
      <c r="C30" s="487"/>
      <c r="D30" s="487"/>
      <c r="E30" s="487"/>
      <c r="F30" s="487"/>
      <c r="G30" s="487"/>
      <c r="H30" s="487"/>
      <c r="I30" s="487"/>
      <c r="J30" s="487"/>
      <c r="K30" s="487"/>
      <c r="L30" s="487"/>
      <c r="M30" s="487"/>
      <c r="N30" s="488"/>
      <c r="O30" s="489"/>
      <c r="P30" s="489"/>
      <c r="Q30" s="490"/>
      <c r="R30" s="487"/>
      <c r="S30" s="487"/>
      <c r="T30" s="487"/>
      <c r="U30" s="487"/>
      <c r="V30" s="487"/>
      <c r="W30" s="488"/>
      <c r="X30" s="491"/>
      <c r="Y30" s="492"/>
      <c r="Z30" s="492"/>
      <c r="AA30" s="493"/>
      <c r="AB30" s="491"/>
      <c r="AC30" s="492"/>
      <c r="AD30" s="492"/>
      <c r="AE30" s="493"/>
      <c r="AF30" s="491"/>
      <c r="AG30" s="492"/>
      <c r="AH30" s="492"/>
      <c r="AI30" s="493"/>
      <c r="AJ30" s="491"/>
      <c r="AK30" s="492"/>
      <c r="AL30" s="492"/>
      <c r="AM30" s="493"/>
      <c r="AN30" s="193"/>
      <c r="AO30" s="192"/>
      <c r="AP30" s="182">
        <f t="shared" si="1"/>
        <v>0</v>
      </c>
    </row>
    <row r="31" spans="1:42" s="104" customFormat="1" ht="30" customHeight="1" thickBot="1" x14ac:dyDescent="0.25">
      <c r="A31" s="494"/>
      <c r="B31" s="495"/>
      <c r="C31" s="495"/>
      <c r="D31" s="495"/>
      <c r="E31" s="495"/>
      <c r="F31" s="495"/>
      <c r="G31" s="495"/>
      <c r="H31" s="495"/>
      <c r="I31" s="495"/>
      <c r="J31" s="495"/>
      <c r="K31" s="495"/>
      <c r="L31" s="495"/>
      <c r="M31" s="495"/>
      <c r="N31" s="496"/>
      <c r="O31" s="497"/>
      <c r="P31" s="497"/>
      <c r="Q31" s="498"/>
      <c r="R31" s="495"/>
      <c r="S31" s="495"/>
      <c r="T31" s="495"/>
      <c r="U31" s="495"/>
      <c r="V31" s="495"/>
      <c r="W31" s="496"/>
      <c r="X31" s="499"/>
      <c r="Y31" s="500"/>
      <c r="Z31" s="500"/>
      <c r="AA31" s="501"/>
      <c r="AB31" s="499"/>
      <c r="AC31" s="500"/>
      <c r="AD31" s="500"/>
      <c r="AE31" s="501"/>
      <c r="AF31" s="499"/>
      <c r="AG31" s="500"/>
      <c r="AH31" s="500"/>
      <c r="AI31" s="501"/>
      <c r="AJ31" s="499"/>
      <c r="AK31" s="500"/>
      <c r="AL31" s="500"/>
      <c r="AM31" s="501"/>
      <c r="AN31" s="194"/>
      <c r="AO31" s="195"/>
      <c r="AP31" s="187">
        <f t="shared" si="1"/>
        <v>0</v>
      </c>
    </row>
    <row r="32" spans="1:42" s="104" customFormat="1" ht="30" customHeight="1" thickBot="1" x14ac:dyDescent="0.25">
      <c r="A32" s="481"/>
      <c r="B32" s="482"/>
      <c r="C32" s="482"/>
      <c r="D32" s="482"/>
      <c r="E32" s="482"/>
      <c r="F32" s="482"/>
      <c r="G32" s="482"/>
      <c r="H32" s="482"/>
      <c r="I32" s="482"/>
      <c r="J32" s="482"/>
      <c r="K32" s="482"/>
      <c r="L32" s="482"/>
      <c r="M32" s="482"/>
      <c r="N32" s="483"/>
      <c r="O32" s="484"/>
      <c r="P32" s="484"/>
      <c r="Q32" s="485"/>
      <c r="R32" s="482"/>
      <c r="S32" s="482"/>
      <c r="T32" s="482"/>
      <c r="U32" s="482"/>
      <c r="V32" s="482"/>
      <c r="W32" s="483"/>
      <c r="X32" s="478"/>
      <c r="Y32" s="479"/>
      <c r="Z32" s="479"/>
      <c r="AA32" s="480"/>
      <c r="AB32" s="478"/>
      <c r="AC32" s="479"/>
      <c r="AD32" s="479"/>
      <c r="AE32" s="480"/>
      <c r="AF32" s="478"/>
      <c r="AG32" s="479"/>
      <c r="AH32" s="479"/>
      <c r="AI32" s="480"/>
      <c r="AJ32" s="478"/>
      <c r="AK32" s="479"/>
      <c r="AL32" s="479"/>
      <c r="AM32" s="480"/>
      <c r="AN32" s="184">
        <f>SUM(AN26:AN31)</f>
        <v>0</v>
      </c>
      <c r="AO32" s="185"/>
      <c r="AP32" s="186">
        <f>SUM(AP26:AP31)</f>
        <v>0</v>
      </c>
    </row>
    <row r="33" spans="2:40" s="109" customFormat="1" ht="14.4" x14ac:dyDescent="0.2">
      <c r="B33" s="127" t="s">
        <v>302</v>
      </c>
      <c r="C33" s="128"/>
      <c r="D33" s="128"/>
      <c r="E33" s="128"/>
      <c r="F33" s="128"/>
      <c r="G33" s="128"/>
      <c r="H33" s="129"/>
      <c r="I33" s="129"/>
      <c r="J33" s="129"/>
      <c r="K33" s="129"/>
      <c r="L33" s="129"/>
      <c r="M33" s="129"/>
      <c r="N33" s="129"/>
      <c r="O33" s="129"/>
      <c r="P33" s="129"/>
      <c r="Q33" s="129"/>
      <c r="R33" s="129"/>
      <c r="S33" s="129"/>
      <c r="T33" s="129"/>
      <c r="U33" s="129"/>
      <c r="V33" s="129"/>
      <c r="W33" s="129"/>
      <c r="X33" s="129"/>
      <c r="Y33" s="129"/>
      <c r="Z33" s="129"/>
      <c r="AA33" s="128"/>
      <c r="AB33" s="128"/>
      <c r="AC33" s="129"/>
      <c r="AD33" s="129"/>
      <c r="AE33" s="129"/>
      <c r="AF33" s="129"/>
      <c r="AG33" s="129"/>
      <c r="AH33" s="129"/>
      <c r="AI33" s="128"/>
      <c r="AJ33" s="129"/>
      <c r="AK33" s="129"/>
      <c r="AL33" s="110"/>
      <c r="AM33" s="110"/>
      <c r="AN33" s="110"/>
    </row>
    <row r="34" spans="2:40" s="104" customFormat="1" ht="14.4" x14ac:dyDescent="0.2">
      <c r="B34" s="127" t="s">
        <v>301</v>
      </c>
      <c r="C34" s="130"/>
      <c r="D34" s="130"/>
      <c r="E34" s="130"/>
      <c r="F34" s="130"/>
      <c r="G34" s="130"/>
      <c r="H34" s="127"/>
      <c r="I34" s="127"/>
      <c r="J34" s="127"/>
      <c r="K34" s="127"/>
      <c r="L34" s="127"/>
      <c r="M34" s="127"/>
      <c r="N34" s="127"/>
      <c r="O34" s="131"/>
      <c r="P34" s="132"/>
      <c r="Q34" s="132"/>
      <c r="R34" s="132"/>
      <c r="S34" s="132"/>
      <c r="T34" s="132"/>
      <c r="U34" s="132"/>
      <c r="V34" s="132"/>
      <c r="W34" s="131"/>
      <c r="X34" s="131"/>
      <c r="Y34" s="131"/>
      <c r="Z34" s="131"/>
      <c r="AA34" s="132"/>
      <c r="AB34" s="132"/>
      <c r="AC34" s="132"/>
      <c r="AD34" s="132"/>
      <c r="AE34" s="132"/>
      <c r="AF34" s="132"/>
      <c r="AG34" s="132"/>
      <c r="AH34" s="132"/>
      <c r="AI34" s="132"/>
      <c r="AJ34" s="132"/>
      <c r="AK34" s="132"/>
      <c r="AL34" s="133"/>
      <c r="AM34" s="133"/>
      <c r="AN34" s="133"/>
    </row>
    <row r="35" spans="2:40" s="104" customFormat="1" ht="13.5" customHeight="1" x14ac:dyDescent="0.2">
      <c r="H35" s="108"/>
      <c r="I35" s="108"/>
      <c r="J35" s="108"/>
      <c r="K35" s="108"/>
      <c r="L35" s="108"/>
      <c r="M35" s="108"/>
      <c r="N35" s="108"/>
      <c r="O35" s="107"/>
      <c r="P35" s="106"/>
      <c r="Q35" s="106"/>
      <c r="R35" s="106"/>
      <c r="S35" s="106"/>
      <c r="T35" s="106"/>
      <c r="U35" s="106"/>
      <c r="V35" s="106"/>
      <c r="W35" s="107"/>
      <c r="X35" s="107"/>
      <c r="Y35" s="107"/>
      <c r="Z35" s="107"/>
      <c r="AA35" s="106"/>
      <c r="AB35" s="106"/>
      <c r="AC35" s="106"/>
      <c r="AD35" s="106"/>
      <c r="AE35" s="106"/>
      <c r="AF35" s="106"/>
      <c r="AG35" s="106"/>
      <c r="AH35" s="106"/>
      <c r="AI35" s="106"/>
      <c r="AJ35" s="106"/>
      <c r="AK35" s="106"/>
      <c r="AL35" s="105"/>
      <c r="AM35" s="105"/>
      <c r="AN35" s="105"/>
    </row>
    <row r="36" spans="2:40" s="104" customFormat="1" ht="18" customHeight="1" x14ac:dyDescent="0.2">
      <c r="H36" s="108"/>
      <c r="I36" s="108"/>
      <c r="J36" s="108"/>
      <c r="K36" s="108"/>
      <c r="L36" s="108"/>
      <c r="M36" s="108"/>
      <c r="N36" s="108"/>
      <c r="O36" s="107"/>
      <c r="P36" s="106"/>
      <c r="Q36" s="106"/>
      <c r="R36" s="106"/>
      <c r="S36" s="106"/>
      <c r="T36" s="106"/>
      <c r="U36" s="106"/>
      <c r="V36" s="106"/>
      <c r="W36" s="107"/>
      <c r="X36" s="107"/>
      <c r="Y36" s="107"/>
      <c r="Z36" s="107"/>
      <c r="AA36" s="106"/>
      <c r="AB36" s="106"/>
      <c r="AC36" s="106"/>
      <c r="AD36" s="106"/>
      <c r="AE36" s="106"/>
      <c r="AF36" s="106"/>
      <c r="AG36" s="106"/>
      <c r="AH36" s="106"/>
      <c r="AI36" s="106"/>
      <c r="AJ36" s="106"/>
      <c r="AK36" s="106"/>
      <c r="AL36" s="105"/>
      <c r="AM36" s="105"/>
      <c r="AN36" s="105"/>
    </row>
    <row r="37" spans="2:40" s="104" customFormat="1" ht="18" customHeight="1" x14ac:dyDescent="0.2">
      <c r="H37" s="108"/>
      <c r="I37" s="108"/>
      <c r="J37" s="108"/>
      <c r="K37" s="108"/>
      <c r="L37" s="108"/>
      <c r="M37" s="108"/>
      <c r="N37" s="108"/>
      <c r="O37" s="107"/>
      <c r="P37" s="106"/>
      <c r="Q37" s="106"/>
      <c r="R37" s="106"/>
      <c r="S37" s="106"/>
      <c r="T37" s="106"/>
      <c r="U37" s="106"/>
      <c r="V37" s="106"/>
      <c r="W37" s="107"/>
      <c r="X37" s="107"/>
      <c r="Y37" s="107"/>
      <c r="Z37" s="107"/>
      <c r="AA37" s="106"/>
      <c r="AB37" s="106"/>
      <c r="AC37" s="106"/>
      <c r="AD37" s="106"/>
      <c r="AE37" s="106"/>
      <c r="AF37" s="106"/>
      <c r="AG37" s="106"/>
      <c r="AH37" s="106"/>
      <c r="AI37" s="106"/>
      <c r="AJ37" s="106"/>
      <c r="AK37" s="106"/>
      <c r="AL37" s="105"/>
      <c r="AM37" s="105"/>
      <c r="AN37" s="105"/>
    </row>
    <row r="38" spans="2:40" s="102" customFormat="1" ht="18" customHeight="1" x14ac:dyDescent="0.2">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2:40" s="102" customFormat="1" ht="18" customHeight="1" x14ac:dyDescent="0.2">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row>
    <row r="40" spans="2:40" s="102" customFormat="1" ht="18" customHeight="1" x14ac:dyDescent="0.2">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row>
  </sheetData>
  <mergeCells count="125">
    <mergeCell ref="A8:AP8"/>
    <mergeCell ref="A9:AP9"/>
    <mergeCell ref="A3:N3"/>
    <mergeCell ref="A4:B5"/>
    <mergeCell ref="C4:D5"/>
    <mergeCell ref="E4:F5"/>
    <mergeCell ref="G4:H5"/>
    <mergeCell ref="I4:J5"/>
    <mergeCell ref="K4:L5"/>
    <mergeCell ref="M4:N5"/>
    <mergeCell ref="A7:AP7"/>
    <mergeCell ref="AB13:AM13"/>
    <mergeCell ref="A14:N14"/>
    <mergeCell ref="A15:N15"/>
    <mergeCell ref="O15:P15"/>
    <mergeCell ref="Q15:W15"/>
    <mergeCell ref="X15:AA15"/>
    <mergeCell ref="AB15:AE15"/>
    <mergeCell ref="O14:P14"/>
    <mergeCell ref="Q14:W14"/>
    <mergeCell ref="X14:AA14"/>
    <mergeCell ref="AB14:AE14"/>
    <mergeCell ref="AF14:AI14"/>
    <mergeCell ref="AJ14:AM14"/>
    <mergeCell ref="AF15:AI15"/>
    <mergeCell ref="AJ15:AM15"/>
    <mergeCell ref="AF17:AI17"/>
    <mergeCell ref="AJ17:AM17"/>
    <mergeCell ref="A16:N16"/>
    <mergeCell ref="O16:P16"/>
    <mergeCell ref="Q16:W16"/>
    <mergeCell ref="X16:AA16"/>
    <mergeCell ref="AB16:AE16"/>
    <mergeCell ref="A17:N17"/>
    <mergeCell ref="O17:P17"/>
    <mergeCell ref="Q17:W17"/>
    <mergeCell ref="X17:AA17"/>
    <mergeCell ref="AB17:AE17"/>
    <mergeCell ref="AF16:AI16"/>
    <mergeCell ref="AJ16:AM16"/>
    <mergeCell ref="A18:N18"/>
    <mergeCell ref="O18:P18"/>
    <mergeCell ref="Q18:W18"/>
    <mergeCell ref="X18:AA18"/>
    <mergeCell ref="AB18:AE18"/>
    <mergeCell ref="AF18:AI18"/>
    <mergeCell ref="AJ18:AM18"/>
    <mergeCell ref="A19:N19"/>
    <mergeCell ref="O19:P19"/>
    <mergeCell ref="Q19:W19"/>
    <mergeCell ref="X19:AA19"/>
    <mergeCell ref="AB19:AE19"/>
    <mergeCell ref="AF19:AI19"/>
    <mergeCell ref="AJ19:AM19"/>
    <mergeCell ref="AF25:AI25"/>
    <mergeCell ref="AJ25:AM25"/>
    <mergeCell ref="AB24:AM24"/>
    <mergeCell ref="AF20:AI20"/>
    <mergeCell ref="AJ20:AM20"/>
    <mergeCell ref="A21:N21"/>
    <mergeCell ref="O21:P21"/>
    <mergeCell ref="Q21:W21"/>
    <mergeCell ref="X21:AA21"/>
    <mergeCell ref="A25:N25"/>
    <mergeCell ref="O25:P25"/>
    <mergeCell ref="Q25:W25"/>
    <mergeCell ref="X25:AA25"/>
    <mergeCell ref="AB25:AE25"/>
    <mergeCell ref="AB21:AE21"/>
    <mergeCell ref="AF21:AI21"/>
    <mergeCell ref="AJ21:AM21"/>
    <mergeCell ref="A20:N20"/>
    <mergeCell ref="O20:P20"/>
    <mergeCell ref="Q20:W20"/>
    <mergeCell ref="X20:AA20"/>
    <mergeCell ref="AB20:AE20"/>
    <mergeCell ref="A26:N26"/>
    <mergeCell ref="O26:P26"/>
    <mergeCell ref="Q26:W26"/>
    <mergeCell ref="X26:AA26"/>
    <mergeCell ref="AB26:AE26"/>
    <mergeCell ref="AF26:AI26"/>
    <mergeCell ref="AJ26:AM26"/>
    <mergeCell ref="A27:N27"/>
    <mergeCell ref="O27:P27"/>
    <mergeCell ref="Q27:W27"/>
    <mergeCell ref="X27:AA27"/>
    <mergeCell ref="AB27:AE27"/>
    <mergeCell ref="AF27:AI27"/>
    <mergeCell ref="AJ27:AM27"/>
    <mergeCell ref="A28:N28"/>
    <mergeCell ref="O28:P28"/>
    <mergeCell ref="Q28:W28"/>
    <mergeCell ref="X28:AA28"/>
    <mergeCell ref="AB28:AE28"/>
    <mergeCell ref="AF28:AI28"/>
    <mergeCell ref="AJ28:AM28"/>
    <mergeCell ref="A29:N29"/>
    <mergeCell ref="O29:P29"/>
    <mergeCell ref="Q29:W29"/>
    <mergeCell ref="X29:AA29"/>
    <mergeCell ref="AB29:AE29"/>
    <mergeCell ref="AF29:AI29"/>
    <mergeCell ref="AJ29:AM29"/>
    <mergeCell ref="AF32:AI32"/>
    <mergeCell ref="AJ32:AM32"/>
    <mergeCell ref="A32:N32"/>
    <mergeCell ref="O32:P32"/>
    <mergeCell ref="Q32:W32"/>
    <mergeCell ref="X32:AA32"/>
    <mergeCell ref="AB32:AE32"/>
    <mergeCell ref="A30:N30"/>
    <mergeCell ref="O30:P30"/>
    <mergeCell ref="Q30:W30"/>
    <mergeCell ref="X30:AA30"/>
    <mergeCell ref="AB30:AE30"/>
    <mergeCell ref="AF30:AI30"/>
    <mergeCell ref="AJ30:AM30"/>
    <mergeCell ref="A31:N31"/>
    <mergeCell ref="O31:P31"/>
    <mergeCell ref="Q31:W31"/>
    <mergeCell ref="X31:AA31"/>
    <mergeCell ref="AB31:AE31"/>
    <mergeCell ref="AF31:AI31"/>
    <mergeCell ref="AJ31:AM31"/>
  </mergeCells>
  <phoneticPr fontId="23"/>
  <printOptions horizontalCentered="1"/>
  <pageMargins left="0.25" right="0.25" top="0.75" bottom="0.75" header="0.3" footer="0.3"/>
  <pageSetup paperSize="9" scale="9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5"/>
  <sheetViews>
    <sheetView topLeftCell="A83" workbookViewId="0">
      <selection activeCell="A92" sqref="A92:XFD92"/>
    </sheetView>
  </sheetViews>
  <sheetFormatPr defaultRowHeight="13.2" x14ac:dyDescent="0.2"/>
  <cols>
    <col min="1" max="1" width="6.44140625" style="78" customWidth="1"/>
    <col min="2" max="2" width="15.21875" style="76" customWidth="1"/>
    <col min="3" max="3" width="15.21875" customWidth="1"/>
    <col min="4" max="4" width="54.77734375" style="77" customWidth="1"/>
    <col min="5" max="5" width="20.6640625" style="76" customWidth="1"/>
    <col min="6" max="7" width="15.44140625" customWidth="1"/>
    <col min="8" max="8" width="19.44140625" style="26" customWidth="1"/>
    <col min="9" max="9" width="9" style="26"/>
    <col min="11" max="11" width="14.109375" customWidth="1"/>
    <col min="12" max="12" width="12.44140625" style="75" bestFit="1" customWidth="1"/>
    <col min="13" max="13" width="9" style="74"/>
  </cols>
  <sheetData>
    <row r="2" spans="1:14" x14ac:dyDescent="0.2">
      <c r="A2" s="78" t="s">
        <v>191</v>
      </c>
      <c r="B2" s="76" t="s">
        <v>288</v>
      </c>
      <c r="C2" t="s">
        <v>162</v>
      </c>
      <c r="D2" s="26" t="s">
        <v>161</v>
      </c>
      <c r="E2" t="s">
        <v>160</v>
      </c>
      <c r="F2" t="s">
        <v>159</v>
      </c>
      <c r="G2" t="s">
        <v>18</v>
      </c>
      <c r="H2" s="26" t="s">
        <v>190</v>
      </c>
      <c r="I2" s="26" t="s">
        <v>189</v>
      </c>
      <c r="K2" t="s">
        <v>205</v>
      </c>
      <c r="L2" s="75" t="s">
        <v>158</v>
      </c>
      <c r="M2" s="74" t="s">
        <v>157</v>
      </c>
      <c r="N2" s="74" t="s">
        <v>187</v>
      </c>
    </row>
    <row r="3" spans="1:14" ht="13.5" customHeight="1" x14ac:dyDescent="0.2">
      <c r="D3" s="26" t="s">
        <v>376</v>
      </c>
      <c r="E3"/>
      <c r="N3" s="74"/>
    </row>
    <row r="4" spans="1:14" x14ac:dyDescent="0.2">
      <c r="A4" s="78">
        <v>1</v>
      </c>
      <c r="B4" s="76" t="s">
        <v>155</v>
      </c>
      <c r="C4" t="s">
        <v>154</v>
      </c>
      <c r="D4" s="79" t="str">
        <f t="shared" ref="D4:D15" si="0">CONCATENATE(E4," ",F4," ",G4,"(型式:",H4,")")</f>
        <v>日産　e-NV200バン GXルートバン(40kWhモデル) (型式:ZAB-VME0)</v>
      </c>
      <c r="E4" s="76" t="s">
        <v>285</v>
      </c>
      <c r="F4" t="s">
        <v>287</v>
      </c>
      <c r="H4" s="26" t="s">
        <v>272</v>
      </c>
      <c r="I4" s="26">
        <v>300</v>
      </c>
      <c r="K4">
        <v>300</v>
      </c>
      <c r="L4" s="75">
        <v>3662000</v>
      </c>
      <c r="M4" s="74" t="s">
        <v>171</v>
      </c>
      <c r="N4" s="74" t="s">
        <v>156</v>
      </c>
    </row>
    <row r="5" spans="1:14" x14ac:dyDescent="0.2">
      <c r="A5" s="78">
        <f t="shared" ref="A5:A16" si="1">A4+1</f>
        <v>2</v>
      </c>
      <c r="B5" s="76" t="s">
        <v>155</v>
      </c>
      <c r="C5" t="s">
        <v>154</v>
      </c>
      <c r="D5" s="79" t="str">
        <f t="shared" si="0"/>
        <v>日産　e-NV200バン GX 2人乗り(40kWhモデル) (型式:ZAB-VME0)</v>
      </c>
      <c r="E5" s="76" t="s">
        <v>285</v>
      </c>
      <c r="F5" t="s">
        <v>286</v>
      </c>
      <c r="H5" s="26" t="s">
        <v>272</v>
      </c>
      <c r="I5" s="26">
        <v>300</v>
      </c>
      <c r="K5">
        <v>300</v>
      </c>
      <c r="L5" s="75">
        <v>3662000</v>
      </c>
      <c r="M5" s="74" t="s">
        <v>171</v>
      </c>
      <c r="N5" s="74"/>
    </row>
    <row r="6" spans="1:14" x14ac:dyDescent="0.2">
      <c r="A6" s="78">
        <f t="shared" si="1"/>
        <v>3</v>
      </c>
      <c r="B6" s="76" t="s">
        <v>155</v>
      </c>
      <c r="C6" t="s">
        <v>154</v>
      </c>
      <c r="D6" s="79" t="str">
        <f t="shared" si="0"/>
        <v>日産　e-NV200バン GX 5人乗り(40kWhモデル) (型式:ZAB-VME0)</v>
      </c>
      <c r="E6" s="76" t="s">
        <v>285</v>
      </c>
      <c r="F6" t="s">
        <v>284</v>
      </c>
      <c r="H6" s="26" t="s">
        <v>272</v>
      </c>
      <c r="I6" s="26">
        <v>300</v>
      </c>
      <c r="K6">
        <v>300</v>
      </c>
      <c r="L6" s="75">
        <v>3754000</v>
      </c>
      <c r="M6" s="74" t="s">
        <v>171</v>
      </c>
      <c r="N6" s="74"/>
    </row>
    <row r="7" spans="1:14" x14ac:dyDescent="0.2">
      <c r="A7" s="78">
        <f t="shared" si="1"/>
        <v>4</v>
      </c>
      <c r="B7" s="76" t="s">
        <v>155</v>
      </c>
      <c r="C7" t="s">
        <v>154</v>
      </c>
      <c r="D7" s="79" t="str">
        <f t="shared" si="0"/>
        <v>日産　e-NV200ワゴン G 5人乗り(40kWhモデル)  (型式:ZAA-ME0)</v>
      </c>
      <c r="E7" s="76" t="s">
        <v>282</v>
      </c>
      <c r="F7" t="s">
        <v>283</v>
      </c>
      <c r="H7" s="26" t="s">
        <v>280</v>
      </c>
      <c r="I7" s="26">
        <v>200</v>
      </c>
      <c r="K7">
        <v>300</v>
      </c>
      <c r="L7" s="75">
        <v>4260000</v>
      </c>
      <c r="M7" s="74" t="s">
        <v>171</v>
      </c>
      <c r="N7" s="74" t="s">
        <v>156</v>
      </c>
    </row>
    <row r="8" spans="1:14" x14ac:dyDescent="0.2">
      <c r="A8" s="78">
        <f t="shared" si="1"/>
        <v>5</v>
      </c>
      <c r="B8" s="76" t="s">
        <v>155</v>
      </c>
      <c r="C8" t="s">
        <v>154</v>
      </c>
      <c r="D8" s="79" t="str">
        <f t="shared" si="0"/>
        <v>日産　e-NV200ワゴン G 7人乗り(40kWhモデル) (型式:ZAA-ME0)</v>
      </c>
      <c r="E8" s="76" t="s">
        <v>282</v>
      </c>
      <c r="F8" t="s">
        <v>281</v>
      </c>
      <c r="H8" s="26" t="s">
        <v>280</v>
      </c>
      <c r="I8" s="26">
        <v>200</v>
      </c>
      <c r="K8">
        <v>300</v>
      </c>
      <c r="L8" s="75">
        <v>4410000</v>
      </c>
      <c r="M8" s="74" t="s">
        <v>171</v>
      </c>
      <c r="N8" s="74"/>
    </row>
    <row r="9" spans="1:14" x14ac:dyDescent="0.2">
      <c r="A9" s="78">
        <f t="shared" si="1"/>
        <v>6</v>
      </c>
      <c r="B9" s="76" t="s">
        <v>155</v>
      </c>
      <c r="C9" t="s">
        <v>154</v>
      </c>
      <c r="D9" s="79" t="str">
        <f t="shared" si="0"/>
        <v>日産　e-NV200 バン GXルートバン 16ﾓﾃﾞﾙ (型式:ZAB-VME0)</v>
      </c>
      <c r="E9" s="76" t="s">
        <v>274</v>
      </c>
      <c r="F9" t="s">
        <v>279</v>
      </c>
      <c r="H9" s="26" t="s">
        <v>272</v>
      </c>
      <c r="I9" s="26">
        <v>190</v>
      </c>
      <c r="K9">
        <v>190</v>
      </c>
      <c r="L9" s="75">
        <v>3253000</v>
      </c>
      <c r="M9" s="74" t="s">
        <v>171</v>
      </c>
      <c r="N9" s="74" t="s">
        <v>156</v>
      </c>
    </row>
    <row r="10" spans="1:14" x14ac:dyDescent="0.2">
      <c r="A10" s="78">
        <f t="shared" si="1"/>
        <v>7</v>
      </c>
      <c r="B10" s="76" t="s">
        <v>155</v>
      </c>
      <c r="C10" t="s">
        <v>154</v>
      </c>
      <c r="D10" s="79" t="str">
        <f t="shared" si="0"/>
        <v>日産　e-NV200 バン GX 2人乗り 16ﾓﾃﾞﾙ (型式:ZAB-VME0)</v>
      </c>
      <c r="E10" s="76" t="s">
        <v>274</v>
      </c>
      <c r="F10" t="s">
        <v>278</v>
      </c>
      <c r="H10" s="26" t="s">
        <v>272</v>
      </c>
      <c r="I10" s="26">
        <v>190</v>
      </c>
      <c r="K10">
        <v>190</v>
      </c>
      <c r="L10" s="75">
        <v>3253000</v>
      </c>
      <c r="M10" s="74" t="s">
        <v>171</v>
      </c>
      <c r="N10" s="74"/>
    </row>
    <row r="11" spans="1:14" x14ac:dyDescent="0.2">
      <c r="A11" s="78">
        <f t="shared" si="1"/>
        <v>8</v>
      </c>
      <c r="B11" s="76" t="s">
        <v>155</v>
      </c>
      <c r="C11" t="s">
        <v>154</v>
      </c>
      <c r="D11" s="79" t="str">
        <f t="shared" si="0"/>
        <v>日産　e-NV200 バン GX 5人乗り 16ﾓﾃﾞﾙ (型式:ZAB-VME0)</v>
      </c>
      <c r="E11" s="76" t="s">
        <v>274</v>
      </c>
      <c r="F11" t="s">
        <v>277</v>
      </c>
      <c r="H11" s="26" t="s">
        <v>272</v>
      </c>
      <c r="I11" s="26">
        <v>188</v>
      </c>
      <c r="K11">
        <v>188</v>
      </c>
      <c r="L11" s="75">
        <v>3464000</v>
      </c>
      <c r="M11" s="74" t="s">
        <v>171</v>
      </c>
      <c r="N11" s="74"/>
    </row>
    <row r="12" spans="1:14" x14ac:dyDescent="0.2">
      <c r="A12" s="78">
        <f t="shared" si="1"/>
        <v>9</v>
      </c>
      <c r="B12" s="76" t="s">
        <v>155</v>
      </c>
      <c r="C12" t="s">
        <v>154</v>
      </c>
      <c r="D12" s="79" t="str">
        <f t="shared" si="0"/>
        <v>日産　e-NV200 バン VXルートバン 16ﾓﾃﾞﾙ (型式:ZAB-VME0)</v>
      </c>
      <c r="E12" s="76" t="s">
        <v>274</v>
      </c>
      <c r="F12" t="s">
        <v>276</v>
      </c>
      <c r="H12" s="26" t="s">
        <v>272</v>
      </c>
      <c r="I12" s="26">
        <v>190</v>
      </c>
      <c r="K12">
        <v>190</v>
      </c>
      <c r="L12" s="75">
        <v>3050000</v>
      </c>
      <c r="M12" s="74" t="s">
        <v>171</v>
      </c>
      <c r="N12" s="74"/>
    </row>
    <row r="13" spans="1:14" x14ac:dyDescent="0.2">
      <c r="A13" s="78">
        <f t="shared" si="1"/>
        <v>10</v>
      </c>
      <c r="B13" s="76" t="s">
        <v>155</v>
      </c>
      <c r="C13" t="s">
        <v>154</v>
      </c>
      <c r="D13" s="79" t="str">
        <f t="shared" si="0"/>
        <v>日産　e-NV200 バン VX 2人乗り 16ﾓﾃﾞﾙ (型式:ZAB-VME0)</v>
      </c>
      <c r="E13" s="76" t="s">
        <v>274</v>
      </c>
      <c r="F13" t="s">
        <v>275</v>
      </c>
      <c r="H13" s="26" t="s">
        <v>272</v>
      </c>
      <c r="I13" s="26">
        <v>190</v>
      </c>
      <c r="K13">
        <v>190</v>
      </c>
      <c r="L13" s="75">
        <v>3050000</v>
      </c>
      <c r="M13" s="74" t="s">
        <v>171</v>
      </c>
      <c r="N13" s="74"/>
    </row>
    <row r="14" spans="1:14" x14ac:dyDescent="0.2">
      <c r="A14" s="78">
        <f t="shared" si="1"/>
        <v>11</v>
      </c>
      <c r="B14" s="76" t="s">
        <v>155</v>
      </c>
      <c r="C14" t="s">
        <v>154</v>
      </c>
      <c r="D14" s="79" t="str">
        <f t="shared" si="0"/>
        <v>日産　e-NV200 バン VX 5人乗り 16ﾓﾃﾞﾙ (型式:ZAB-VME0)</v>
      </c>
      <c r="E14" s="76" t="s">
        <v>274</v>
      </c>
      <c r="F14" t="s">
        <v>273</v>
      </c>
      <c r="H14" s="26" t="s">
        <v>272</v>
      </c>
      <c r="I14" s="26">
        <v>188</v>
      </c>
      <c r="K14">
        <v>188</v>
      </c>
      <c r="L14" s="75">
        <v>3265000</v>
      </c>
      <c r="M14" s="74" t="s">
        <v>171</v>
      </c>
      <c r="N14" s="74"/>
    </row>
    <row r="15" spans="1:14" x14ac:dyDescent="0.2">
      <c r="A15" s="78">
        <f t="shared" si="1"/>
        <v>12</v>
      </c>
      <c r="B15" s="76" t="s">
        <v>155</v>
      </c>
      <c r="C15" t="s">
        <v>154</v>
      </c>
      <c r="D15" s="79" t="str">
        <f t="shared" si="0"/>
        <v>日産　リーフ S (型式:ZAA-ZE1)</v>
      </c>
      <c r="E15" s="76" t="s">
        <v>228</v>
      </c>
      <c r="F15" t="s">
        <v>186</v>
      </c>
      <c r="H15" s="26" t="s">
        <v>262</v>
      </c>
      <c r="I15" s="26">
        <v>400</v>
      </c>
      <c r="K15">
        <v>400</v>
      </c>
      <c r="L15" s="75">
        <v>3024000</v>
      </c>
      <c r="M15" s="74" t="s">
        <v>171</v>
      </c>
      <c r="N15" s="74" t="s">
        <v>156</v>
      </c>
    </row>
    <row r="16" spans="1:14" x14ac:dyDescent="0.2">
      <c r="A16" s="78">
        <f t="shared" si="1"/>
        <v>13</v>
      </c>
      <c r="B16" s="76" t="s">
        <v>155</v>
      </c>
      <c r="C16" t="s">
        <v>154</v>
      </c>
      <c r="D16" s="79" t="str">
        <f t="shared" ref="D16:D47" si="2">CONCATENATE(E16," ",F16," ",G16,"(型式:",H16,")")</f>
        <v>日産　リーフ X (型式:ZAA-ZE1)</v>
      </c>
      <c r="E16" s="76" t="s">
        <v>228</v>
      </c>
      <c r="F16" t="s">
        <v>203</v>
      </c>
      <c r="H16" s="26" t="s">
        <v>262</v>
      </c>
      <c r="I16" s="26">
        <v>400</v>
      </c>
      <c r="K16">
        <v>400</v>
      </c>
      <c r="L16" s="75">
        <v>3472000</v>
      </c>
      <c r="M16" s="74" t="s">
        <v>171</v>
      </c>
      <c r="N16" s="74"/>
    </row>
    <row r="17" spans="1:14" x14ac:dyDescent="0.2">
      <c r="A17" s="78">
        <f t="shared" ref="A17:A48" si="3">A16+1</f>
        <v>14</v>
      </c>
      <c r="B17" s="76" t="s">
        <v>155</v>
      </c>
      <c r="C17" t="s">
        <v>154</v>
      </c>
      <c r="D17" s="79" t="str">
        <f t="shared" si="2"/>
        <v>日産　リーフ X　10万台記念車 (型式:ZAA-ZE1)</v>
      </c>
      <c r="E17" s="76" t="s">
        <v>228</v>
      </c>
      <c r="F17" t="s">
        <v>271</v>
      </c>
      <c r="H17" s="26" t="s">
        <v>262</v>
      </c>
      <c r="I17" s="26">
        <v>400</v>
      </c>
      <c r="K17">
        <v>400</v>
      </c>
      <c r="L17" s="75">
        <v>3433000</v>
      </c>
      <c r="M17" s="74" t="s">
        <v>171</v>
      </c>
      <c r="N17" s="74"/>
    </row>
    <row r="18" spans="1:14" x14ac:dyDescent="0.2">
      <c r="A18" s="78">
        <f t="shared" si="3"/>
        <v>15</v>
      </c>
      <c r="B18" s="76" t="s">
        <v>155</v>
      </c>
      <c r="C18" t="s">
        <v>154</v>
      </c>
      <c r="D18" s="79" t="str">
        <f t="shared" si="2"/>
        <v>日産　リーフ X　V セレクション (型式:ZAA-ZE1)</v>
      </c>
      <c r="E18" s="76" t="s">
        <v>228</v>
      </c>
      <c r="F18" t="s">
        <v>270</v>
      </c>
      <c r="H18" s="26" t="s">
        <v>262</v>
      </c>
      <c r="I18" s="26">
        <v>400</v>
      </c>
      <c r="K18">
        <v>400</v>
      </c>
      <c r="L18" s="75">
        <v>3688000</v>
      </c>
      <c r="M18" s="74" t="s">
        <v>171</v>
      </c>
      <c r="N18" s="74"/>
    </row>
    <row r="19" spans="1:14" x14ac:dyDescent="0.2">
      <c r="A19" s="78">
        <f t="shared" si="3"/>
        <v>16</v>
      </c>
      <c r="B19" s="76" t="s">
        <v>155</v>
      </c>
      <c r="C19" t="s">
        <v>154</v>
      </c>
      <c r="D19" s="79" t="str">
        <f t="shared" si="2"/>
        <v>日産　リーフ G (型式:ZAA-ZE1)</v>
      </c>
      <c r="E19" s="76" t="s">
        <v>228</v>
      </c>
      <c r="F19" t="s">
        <v>182</v>
      </c>
      <c r="H19" s="26" t="s">
        <v>262</v>
      </c>
      <c r="I19" s="26">
        <v>400</v>
      </c>
      <c r="K19">
        <v>400</v>
      </c>
      <c r="L19" s="75">
        <v>3809000</v>
      </c>
      <c r="M19" s="74" t="s">
        <v>171</v>
      </c>
      <c r="N19" s="74"/>
    </row>
    <row r="20" spans="1:14" x14ac:dyDescent="0.2">
      <c r="A20" s="78">
        <f t="shared" si="3"/>
        <v>17</v>
      </c>
      <c r="B20" s="76" t="s">
        <v>155</v>
      </c>
      <c r="C20" t="s">
        <v>154</v>
      </c>
      <c r="D20" s="79" t="str">
        <f t="shared" si="2"/>
        <v>日産　リーフ NISMO (型式:ZAA-ZE1)</v>
      </c>
      <c r="E20" s="76" t="s">
        <v>228</v>
      </c>
      <c r="F20" t="s">
        <v>269</v>
      </c>
      <c r="H20" s="26" t="s">
        <v>262</v>
      </c>
      <c r="I20" s="26">
        <v>300</v>
      </c>
      <c r="K20">
        <v>350</v>
      </c>
      <c r="L20" s="75">
        <v>3734000</v>
      </c>
      <c r="M20" s="74" t="s">
        <v>171</v>
      </c>
      <c r="N20" s="74"/>
    </row>
    <row r="21" spans="1:14" x14ac:dyDescent="0.2">
      <c r="A21" s="78">
        <f t="shared" si="3"/>
        <v>18</v>
      </c>
      <c r="B21" s="76" t="s">
        <v>155</v>
      </c>
      <c r="C21" t="s">
        <v>154</v>
      </c>
      <c r="D21" s="79" t="str">
        <f t="shared" si="2"/>
        <v>日産　リーフ e+ X (型式:ZAA-ZE1)</v>
      </c>
      <c r="E21" s="76" t="s">
        <v>228</v>
      </c>
      <c r="F21" t="s">
        <v>268</v>
      </c>
      <c r="H21" s="26" t="s">
        <v>262</v>
      </c>
      <c r="I21" s="26">
        <v>400</v>
      </c>
      <c r="K21">
        <v>570</v>
      </c>
      <c r="L21" s="75">
        <v>4010000</v>
      </c>
      <c r="M21" s="74" t="s">
        <v>171</v>
      </c>
      <c r="N21" s="74"/>
    </row>
    <row r="22" spans="1:14" x14ac:dyDescent="0.2">
      <c r="A22" s="78">
        <f t="shared" si="3"/>
        <v>19</v>
      </c>
      <c r="B22" s="76" t="s">
        <v>155</v>
      </c>
      <c r="C22" t="s">
        <v>154</v>
      </c>
      <c r="D22" s="79" t="str">
        <f t="shared" si="2"/>
        <v>日産　リーフ e+ G (型式:ZAA-ZE1)</v>
      </c>
      <c r="E22" s="76" t="s">
        <v>228</v>
      </c>
      <c r="F22" t="s">
        <v>267</v>
      </c>
      <c r="H22" s="26" t="s">
        <v>262</v>
      </c>
      <c r="I22" s="26">
        <v>400</v>
      </c>
      <c r="K22">
        <v>570</v>
      </c>
      <c r="L22" s="75">
        <v>4544000</v>
      </c>
      <c r="M22" s="74" t="s">
        <v>171</v>
      </c>
      <c r="N22" s="74"/>
    </row>
    <row r="23" spans="1:14" x14ac:dyDescent="0.2">
      <c r="A23" s="78">
        <f t="shared" si="3"/>
        <v>20</v>
      </c>
      <c r="B23" s="76" t="s">
        <v>155</v>
      </c>
      <c r="C23" t="s">
        <v>154</v>
      </c>
      <c r="D23" s="79" t="str">
        <f t="shared" si="2"/>
        <v>日産　リーフ AUTECH(20モデル) (型式:ZAA-ZE1)</v>
      </c>
      <c r="E23" s="76" t="s">
        <v>228</v>
      </c>
      <c r="F23" t="s">
        <v>266</v>
      </c>
      <c r="H23" s="26" t="s">
        <v>262</v>
      </c>
      <c r="I23" s="26">
        <v>358</v>
      </c>
      <c r="K23">
        <v>379</v>
      </c>
      <c r="L23" s="75">
        <v>3722000</v>
      </c>
      <c r="M23" s="74" t="s">
        <v>171</v>
      </c>
      <c r="N23" s="74"/>
    </row>
    <row r="24" spans="1:14" x14ac:dyDescent="0.2">
      <c r="A24" s="78">
        <f t="shared" si="3"/>
        <v>21</v>
      </c>
      <c r="B24" s="76" t="s">
        <v>155</v>
      </c>
      <c r="C24" t="s">
        <v>154</v>
      </c>
      <c r="D24" s="79" t="str">
        <f t="shared" si="2"/>
        <v>日産　リーフ e+ AUTECH(20モデル) (型式:ZAA-ZE1)</v>
      </c>
      <c r="E24" s="76" t="s">
        <v>228</v>
      </c>
      <c r="F24" t="s">
        <v>265</v>
      </c>
      <c r="H24" s="26" t="s">
        <v>262</v>
      </c>
      <c r="I24" s="26">
        <v>400</v>
      </c>
      <c r="K24">
        <v>534</v>
      </c>
      <c r="L24" s="75">
        <v>4260000</v>
      </c>
      <c r="M24" s="74" t="s">
        <v>171</v>
      </c>
      <c r="N24" s="74"/>
    </row>
    <row r="25" spans="1:14" x14ac:dyDescent="0.2">
      <c r="A25" s="78">
        <f t="shared" si="3"/>
        <v>22</v>
      </c>
      <c r="B25" s="76" t="s">
        <v>155</v>
      </c>
      <c r="C25" t="s">
        <v>154</v>
      </c>
      <c r="D25" s="79" t="str">
        <f t="shared" si="2"/>
        <v>日産　リーフ AUTECH(19モデル) (型式:ZAA-ZE1)</v>
      </c>
      <c r="E25" s="76" t="s">
        <v>228</v>
      </c>
      <c r="F25" t="s">
        <v>264</v>
      </c>
      <c r="H25" s="26" t="s">
        <v>262</v>
      </c>
      <c r="I25" s="26">
        <v>380</v>
      </c>
      <c r="K25">
        <v>390</v>
      </c>
      <c r="L25" s="75">
        <v>3640000</v>
      </c>
      <c r="M25" s="74" t="s">
        <v>171</v>
      </c>
      <c r="N25" s="74"/>
    </row>
    <row r="26" spans="1:14" x14ac:dyDescent="0.2">
      <c r="A26" s="78">
        <f t="shared" si="3"/>
        <v>23</v>
      </c>
      <c r="B26" s="76" t="s">
        <v>155</v>
      </c>
      <c r="C26" t="s">
        <v>154</v>
      </c>
      <c r="D26" s="79" t="str">
        <f t="shared" si="2"/>
        <v>日産　リーフ e+ AUTECH(19モデル) (型式:ZAA-ZE1)</v>
      </c>
      <c r="E26" s="76" t="s">
        <v>228</v>
      </c>
      <c r="F26" t="s">
        <v>263</v>
      </c>
      <c r="H26" s="26" t="s">
        <v>262</v>
      </c>
      <c r="I26" s="26">
        <v>400</v>
      </c>
      <c r="K26">
        <v>560</v>
      </c>
      <c r="L26" s="75">
        <v>4104000</v>
      </c>
      <c r="M26" s="74" t="s">
        <v>171</v>
      </c>
      <c r="N26" s="74"/>
    </row>
    <row r="27" spans="1:14" x14ac:dyDescent="0.2">
      <c r="A27" s="78">
        <f t="shared" si="3"/>
        <v>24</v>
      </c>
      <c r="B27" s="76" t="s">
        <v>155</v>
      </c>
      <c r="C27" t="s">
        <v>154</v>
      </c>
      <c r="D27" s="79" t="str">
        <f t="shared" si="2"/>
        <v>日産　リーフ 24S (ｻｲﾄﾞ/ｶｰﾃﾝｴｱバッグｼｽﾃﾑ無) (型式:ZAA-AZE0)</v>
      </c>
      <c r="E27" s="76" t="s">
        <v>228</v>
      </c>
      <c r="F27" t="s">
        <v>261</v>
      </c>
      <c r="H27" s="26" t="s">
        <v>206</v>
      </c>
      <c r="I27" s="26">
        <v>56</v>
      </c>
      <c r="K27">
        <v>228</v>
      </c>
      <c r="L27" s="75">
        <v>2526000</v>
      </c>
      <c r="M27" s="74" t="s">
        <v>171</v>
      </c>
      <c r="N27" s="74" t="s">
        <v>156</v>
      </c>
    </row>
    <row r="28" spans="1:14" x14ac:dyDescent="0.2">
      <c r="A28" s="78">
        <f t="shared" si="3"/>
        <v>25</v>
      </c>
      <c r="B28" s="76" t="s">
        <v>155</v>
      </c>
      <c r="C28" t="s">
        <v>154</v>
      </c>
      <c r="D28" s="79" t="str">
        <f t="shared" si="2"/>
        <v>日産　リーフ 24S (型式:ZAA-AZE0)</v>
      </c>
      <c r="E28" s="76" t="s">
        <v>228</v>
      </c>
      <c r="F28" t="s">
        <v>260</v>
      </c>
      <c r="H28" s="26" t="s">
        <v>206</v>
      </c>
      <c r="I28" s="26">
        <v>56</v>
      </c>
      <c r="K28">
        <v>228</v>
      </c>
      <c r="L28" s="75">
        <v>2596000</v>
      </c>
      <c r="M28" s="74" t="s">
        <v>171</v>
      </c>
      <c r="N28" s="74"/>
    </row>
    <row r="29" spans="1:14" x14ac:dyDescent="0.2">
      <c r="A29" s="78">
        <f t="shared" si="3"/>
        <v>26</v>
      </c>
      <c r="B29" s="76" t="s">
        <v>155</v>
      </c>
      <c r="C29" t="s">
        <v>154</v>
      </c>
      <c r="D29" s="79" t="str">
        <f t="shared" si="2"/>
        <v>日産　リーフ 24S ｴｱﾛｽﾀｲﾙ(ｻｲﾄﾞ/ｶｰﾃﾝｴｱバッグｼｽﾃﾑ無) (型式:ZAA-AZE0)</v>
      </c>
      <c r="E29" s="76" t="s">
        <v>228</v>
      </c>
      <c r="F29" t="s">
        <v>259</v>
      </c>
      <c r="H29" s="26" t="s">
        <v>206</v>
      </c>
      <c r="I29" s="26">
        <v>56</v>
      </c>
      <c r="K29">
        <v>228</v>
      </c>
      <c r="L29" s="75">
        <v>2806000</v>
      </c>
      <c r="M29" s="74" t="s">
        <v>171</v>
      </c>
      <c r="N29" s="74"/>
    </row>
    <row r="30" spans="1:14" x14ac:dyDescent="0.2">
      <c r="A30" s="78">
        <f t="shared" si="3"/>
        <v>27</v>
      </c>
      <c r="B30" s="76" t="s">
        <v>155</v>
      </c>
      <c r="C30" t="s">
        <v>154</v>
      </c>
      <c r="D30" s="79" t="str">
        <f t="shared" si="2"/>
        <v>日産　リーフ 24S ｴｱﾛｽﾀｲﾙ (型式:ZAA-AZE0)</v>
      </c>
      <c r="E30" s="76" t="s">
        <v>228</v>
      </c>
      <c r="F30" t="s">
        <v>258</v>
      </c>
      <c r="H30" s="26" t="s">
        <v>206</v>
      </c>
      <c r="I30" s="26">
        <v>56</v>
      </c>
      <c r="K30">
        <v>228</v>
      </c>
      <c r="L30" s="75">
        <v>2876000</v>
      </c>
      <c r="M30" s="74" t="s">
        <v>171</v>
      </c>
      <c r="N30" s="74"/>
    </row>
    <row r="31" spans="1:14" x14ac:dyDescent="0.2">
      <c r="A31" s="78">
        <f t="shared" si="3"/>
        <v>28</v>
      </c>
      <c r="B31" s="76" t="s">
        <v>155</v>
      </c>
      <c r="C31" t="s">
        <v>154</v>
      </c>
      <c r="D31" s="79" t="str">
        <f t="shared" si="2"/>
        <v>日産　リーフ 24X (ｻｲﾄﾞ/ｶｰﾃﾝｴｱバッグｼｽﾃﾑ無) (型式:ZAA-AZE0)</v>
      </c>
      <c r="E31" s="76" t="s">
        <v>228</v>
      </c>
      <c r="F31" t="s">
        <v>257</v>
      </c>
      <c r="H31" s="26" t="s">
        <v>206</v>
      </c>
      <c r="I31" s="26">
        <v>56</v>
      </c>
      <c r="K31">
        <v>228</v>
      </c>
      <c r="L31" s="75">
        <v>2943000</v>
      </c>
      <c r="M31" s="74" t="s">
        <v>171</v>
      </c>
      <c r="N31" s="74"/>
    </row>
    <row r="32" spans="1:14" x14ac:dyDescent="0.2">
      <c r="A32" s="78">
        <f t="shared" si="3"/>
        <v>29</v>
      </c>
      <c r="B32" s="76" t="s">
        <v>155</v>
      </c>
      <c r="C32" t="s">
        <v>154</v>
      </c>
      <c r="D32" s="79" t="str">
        <f t="shared" si="2"/>
        <v>日産　リーフ 24X (型式:ZAA-AZE0)</v>
      </c>
      <c r="E32" s="76" t="s">
        <v>228</v>
      </c>
      <c r="F32" t="s">
        <v>256</v>
      </c>
      <c r="H32" s="26" t="s">
        <v>206</v>
      </c>
      <c r="I32" s="26">
        <v>56</v>
      </c>
      <c r="K32">
        <v>228</v>
      </c>
      <c r="L32" s="75">
        <v>3013000</v>
      </c>
      <c r="M32" s="74" t="s">
        <v>171</v>
      </c>
      <c r="N32" s="74"/>
    </row>
    <row r="33" spans="1:14" x14ac:dyDescent="0.2">
      <c r="A33" s="78">
        <f t="shared" si="3"/>
        <v>30</v>
      </c>
      <c r="B33" s="76" t="s">
        <v>155</v>
      </c>
      <c r="C33" t="s">
        <v>154</v>
      </c>
      <c r="D33" s="79" t="str">
        <f t="shared" si="2"/>
        <v>日産　リーフ 24X ｴｱﾛｽﾀｲﾙ(ｻｲﾄﾞ/ｶｰﾃﾝｴｱバッグｼｽﾃﾑ無) (型式:ZAA-AZE0)</v>
      </c>
      <c r="E33" s="76" t="s">
        <v>228</v>
      </c>
      <c r="F33" t="s">
        <v>255</v>
      </c>
      <c r="H33" s="26" t="s">
        <v>206</v>
      </c>
      <c r="I33" s="26">
        <v>56</v>
      </c>
      <c r="K33">
        <v>228</v>
      </c>
      <c r="L33" s="75">
        <v>3243000</v>
      </c>
      <c r="M33" s="74" t="s">
        <v>171</v>
      </c>
      <c r="N33" s="74"/>
    </row>
    <row r="34" spans="1:14" x14ac:dyDescent="0.2">
      <c r="A34" s="78">
        <f t="shared" si="3"/>
        <v>31</v>
      </c>
      <c r="B34" s="76" t="s">
        <v>155</v>
      </c>
      <c r="C34" t="s">
        <v>154</v>
      </c>
      <c r="D34" s="79" t="str">
        <f t="shared" si="2"/>
        <v>日産　リーフ 24X ｴｱﾛｽﾀｲﾙ (型式:ZAA-AZE0)</v>
      </c>
      <c r="E34" s="76" t="s">
        <v>228</v>
      </c>
      <c r="F34" t="s">
        <v>254</v>
      </c>
      <c r="H34" s="26" t="s">
        <v>206</v>
      </c>
      <c r="I34" s="26">
        <v>56</v>
      </c>
      <c r="K34">
        <v>228</v>
      </c>
      <c r="L34" s="75">
        <v>3313000</v>
      </c>
      <c r="M34" s="74" t="s">
        <v>171</v>
      </c>
      <c r="N34" s="74"/>
    </row>
    <row r="35" spans="1:14" x14ac:dyDescent="0.2">
      <c r="A35" s="78">
        <f t="shared" si="3"/>
        <v>32</v>
      </c>
      <c r="B35" s="76" t="s">
        <v>155</v>
      </c>
      <c r="C35" t="s">
        <v>154</v>
      </c>
      <c r="D35" s="79" t="str">
        <f t="shared" si="2"/>
        <v>日産　リーフ 24G (ｻｲﾄﾞ/ｶｰﾃﾝｴｱバッグｼｽﾃﾑ無) (型式:ZAA-AZE0)</v>
      </c>
      <c r="E35" s="76" t="s">
        <v>228</v>
      </c>
      <c r="F35" t="s">
        <v>253</v>
      </c>
      <c r="H35" s="26" t="s">
        <v>206</v>
      </c>
      <c r="I35" s="26">
        <v>56</v>
      </c>
      <c r="K35">
        <v>228</v>
      </c>
      <c r="L35" s="75">
        <v>3286000</v>
      </c>
      <c r="M35" s="74" t="s">
        <v>171</v>
      </c>
      <c r="N35" s="74"/>
    </row>
    <row r="36" spans="1:14" x14ac:dyDescent="0.2">
      <c r="A36" s="78">
        <f t="shared" si="3"/>
        <v>33</v>
      </c>
      <c r="B36" s="76" t="s">
        <v>155</v>
      </c>
      <c r="C36" t="s">
        <v>154</v>
      </c>
      <c r="D36" s="79" t="str">
        <f t="shared" si="2"/>
        <v>日産　リーフ 24G (型式:ZAA-AZE0)</v>
      </c>
      <c r="E36" s="76" t="s">
        <v>228</v>
      </c>
      <c r="F36" t="s">
        <v>252</v>
      </c>
      <c r="H36" s="26" t="s">
        <v>206</v>
      </c>
      <c r="I36" s="26">
        <v>56</v>
      </c>
      <c r="K36">
        <v>228</v>
      </c>
      <c r="L36" s="75">
        <v>3356000</v>
      </c>
      <c r="M36" s="74" t="s">
        <v>171</v>
      </c>
      <c r="N36" s="74"/>
    </row>
    <row r="37" spans="1:14" x14ac:dyDescent="0.2">
      <c r="A37" s="78">
        <f t="shared" si="3"/>
        <v>34</v>
      </c>
      <c r="B37" s="76" t="s">
        <v>155</v>
      </c>
      <c r="C37" t="s">
        <v>154</v>
      </c>
      <c r="D37" s="79" t="str">
        <f t="shared" si="2"/>
        <v>日産　リーフ 24G ｴｱﾛｽﾀｲﾙ(ｻｲﾄﾞ/ｶｰﾃﾝｴｱバッグｼｽﾃﾑ無) (型式:ZAA-AZE0)</v>
      </c>
      <c r="E37" s="76" t="s">
        <v>228</v>
      </c>
      <c r="F37" t="s">
        <v>251</v>
      </c>
      <c r="H37" s="26" t="s">
        <v>206</v>
      </c>
      <c r="I37" s="26">
        <v>56</v>
      </c>
      <c r="K37">
        <v>228</v>
      </c>
      <c r="L37" s="75">
        <v>3536000</v>
      </c>
      <c r="M37" s="74" t="s">
        <v>171</v>
      </c>
      <c r="N37" s="74"/>
    </row>
    <row r="38" spans="1:14" x14ac:dyDescent="0.2">
      <c r="A38" s="78">
        <f t="shared" si="3"/>
        <v>35</v>
      </c>
      <c r="B38" s="76" t="s">
        <v>155</v>
      </c>
      <c r="C38" t="s">
        <v>154</v>
      </c>
      <c r="D38" s="79" t="str">
        <f t="shared" si="2"/>
        <v>日産　リーフ 24G ｴｱﾛｽﾀｲﾙ (型式:ZAA-AZE0)</v>
      </c>
      <c r="E38" s="76" t="s">
        <v>228</v>
      </c>
      <c r="F38" t="s">
        <v>250</v>
      </c>
      <c r="H38" s="26" t="s">
        <v>206</v>
      </c>
      <c r="I38" s="26">
        <v>56</v>
      </c>
      <c r="K38">
        <v>228</v>
      </c>
      <c r="L38" s="75">
        <v>3606000</v>
      </c>
      <c r="M38" s="74" t="s">
        <v>171</v>
      </c>
      <c r="N38" s="74"/>
    </row>
    <row r="39" spans="1:14" x14ac:dyDescent="0.2">
      <c r="A39" s="78">
        <f t="shared" si="3"/>
        <v>36</v>
      </c>
      <c r="B39" s="76" t="s">
        <v>155</v>
      </c>
      <c r="C39" t="s">
        <v>154</v>
      </c>
      <c r="D39" s="79" t="str">
        <f t="shared" si="2"/>
        <v>日産　リーフ 30S (ｻｲﾄﾞ/ｶｰﾃﾝｴｱバッグｼｽﾃﾑ無) (型式:ZAA-AZE0)</v>
      </c>
      <c r="E39" s="76" t="s">
        <v>228</v>
      </c>
      <c r="F39" t="s">
        <v>249</v>
      </c>
      <c r="H39" s="26" t="s">
        <v>206</v>
      </c>
      <c r="I39" s="26">
        <v>160</v>
      </c>
      <c r="K39">
        <v>280</v>
      </c>
      <c r="L39" s="75">
        <v>2891000</v>
      </c>
      <c r="M39" s="74" t="s">
        <v>171</v>
      </c>
      <c r="N39" t="s">
        <v>156</v>
      </c>
    </row>
    <row r="40" spans="1:14" x14ac:dyDescent="0.2">
      <c r="A40" s="78">
        <f t="shared" si="3"/>
        <v>37</v>
      </c>
      <c r="B40" s="76" t="s">
        <v>155</v>
      </c>
      <c r="C40" t="s">
        <v>154</v>
      </c>
      <c r="D40" s="79" t="str">
        <f t="shared" si="2"/>
        <v>日産　リーフ 30S (型式:ZAA-AZE0)</v>
      </c>
      <c r="E40" s="76" t="s">
        <v>228</v>
      </c>
      <c r="F40" t="s">
        <v>248</v>
      </c>
      <c r="H40" s="26" t="s">
        <v>206</v>
      </c>
      <c r="I40" s="26">
        <v>160</v>
      </c>
      <c r="K40">
        <v>280</v>
      </c>
      <c r="L40" s="75">
        <v>2961000</v>
      </c>
      <c r="M40" s="74" t="s">
        <v>171</v>
      </c>
    </row>
    <row r="41" spans="1:14" x14ac:dyDescent="0.2">
      <c r="A41" s="78">
        <f t="shared" si="3"/>
        <v>38</v>
      </c>
      <c r="B41" s="76" t="s">
        <v>155</v>
      </c>
      <c r="C41" t="s">
        <v>154</v>
      </c>
      <c r="D41" s="79" t="str">
        <f t="shared" si="2"/>
        <v>日産　リーフ 30S ｴｱﾛｽﾀｲﾙ(ｻｲﾄﾞ/ｶｰﾃﾝｴｱバッグｼｽﾃﾑ無) (型式:ZAA-AZE0)</v>
      </c>
      <c r="E41" s="76" t="s">
        <v>228</v>
      </c>
      <c r="F41" t="s">
        <v>247</v>
      </c>
      <c r="H41" s="26" t="s">
        <v>206</v>
      </c>
      <c r="I41" s="26">
        <v>160</v>
      </c>
      <c r="K41">
        <v>280</v>
      </c>
      <c r="L41" s="75">
        <v>3171000</v>
      </c>
      <c r="M41" s="74" t="s">
        <v>171</v>
      </c>
    </row>
    <row r="42" spans="1:14" x14ac:dyDescent="0.2">
      <c r="A42" s="78">
        <f t="shared" si="3"/>
        <v>39</v>
      </c>
      <c r="B42" s="76" t="s">
        <v>155</v>
      </c>
      <c r="C42" t="s">
        <v>154</v>
      </c>
      <c r="D42" s="79" t="str">
        <f t="shared" si="2"/>
        <v>日産　リーフ 30S ｴｱﾛｽﾀｲﾙ (型式:ZAA-AZE0)</v>
      </c>
      <c r="E42" s="76" t="s">
        <v>228</v>
      </c>
      <c r="F42" t="s">
        <v>246</v>
      </c>
      <c r="H42" s="26" t="s">
        <v>206</v>
      </c>
      <c r="I42" s="26">
        <v>160</v>
      </c>
      <c r="K42">
        <v>280</v>
      </c>
      <c r="L42" s="75">
        <v>3241000</v>
      </c>
      <c r="M42" s="74" t="s">
        <v>171</v>
      </c>
    </row>
    <row r="43" spans="1:14" x14ac:dyDescent="0.2">
      <c r="A43" s="78">
        <f t="shared" si="3"/>
        <v>40</v>
      </c>
      <c r="B43" s="76" t="s">
        <v>155</v>
      </c>
      <c r="C43" t="s">
        <v>154</v>
      </c>
      <c r="D43" s="79" t="str">
        <f t="shared" si="2"/>
        <v>日産　リーフ 30X (ｻｲﾄﾞ/ｶｰﾃﾝｴｱバッグｼｽﾃﾑ無) (型式:ZAA-AZE0)</v>
      </c>
      <c r="E43" s="76" t="s">
        <v>228</v>
      </c>
      <c r="F43" t="s">
        <v>245</v>
      </c>
      <c r="H43" s="26" t="s">
        <v>206</v>
      </c>
      <c r="I43" s="26">
        <v>160</v>
      </c>
      <c r="K43">
        <v>280</v>
      </c>
      <c r="L43" s="75">
        <v>3308000</v>
      </c>
      <c r="M43" s="74" t="s">
        <v>171</v>
      </c>
    </row>
    <row r="44" spans="1:14" x14ac:dyDescent="0.2">
      <c r="A44" s="78">
        <f t="shared" si="3"/>
        <v>41</v>
      </c>
      <c r="B44" s="76" t="s">
        <v>155</v>
      </c>
      <c r="C44" t="s">
        <v>154</v>
      </c>
      <c r="D44" s="79" t="str">
        <f t="shared" si="2"/>
        <v>日産　リーフ 30X (型式:ZAA-AZE0)</v>
      </c>
      <c r="E44" s="76" t="s">
        <v>228</v>
      </c>
      <c r="F44" t="s">
        <v>244</v>
      </c>
      <c r="H44" s="26" t="s">
        <v>206</v>
      </c>
      <c r="I44" s="26">
        <v>160</v>
      </c>
      <c r="K44">
        <v>280</v>
      </c>
      <c r="L44" s="75">
        <v>3378000</v>
      </c>
      <c r="M44" s="74" t="s">
        <v>171</v>
      </c>
    </row>
    <row r="45" spans="1:14" x14ac:dyDescent="0.2">
      <c r="A45" s="78">
        <f t="shared" si="3"/>
        <v>42</v>
      </c>
      <c r="B45" s="76" t="s">
        <v>155</v>
      </c>
      <c r="C45" t="s">
        <v>154</v>
      </c>
      <c r="D45" s="79" t="str">
        <f t="shared" si="2"/>
        <v>日産　リーフ 30X thanks edition(ｻｲﾄﾞ/ｶｰﾃﾝｴｱﾊﾞｯｸｼｽﾃﾑ無) (型式:ZAA-AZE0)</v>
      </c>
      <c r="E45" s="76" t="s">
        <v>228</v>
      </c>
      <c r="F45" t="s">
        <v>243</v>
      </c>
      <c r="H45" s="26" t="s">
        <v>206</v>
      </c>
      <c r="I45" s="26">
        <v>160</v>
      </c>
      <c r="K45">
        <v>280</v>
      </c>
      <c r="L45" s="75">
        <v>3378000</v>
      </c>
      <c r="M45" s="74" t="s">
        <v>171</v>
      </c>
    </row>
    <row r="46" spans="1:14" x14ac:dyDescent="0.2">
      <c r="A46" s="78">
        <f t="shared" si="3"/>
        <v>43</v>
      </c>
      <c r="B46" s="76" t="s">
        <v>155</v>
      </c>
      <c r="C46" t="s">
        <v>154</v>
      </c>
      <c r="D46" s="79" t="str">
        <f t="shared" si="2"/>
        <v>日産　リーフ 30X thanks edition (型式:ZAA-AZE0)</v>
      </c>
      <c r="E46" s="76" t="s">
        <v>228</v>
      </c>
      <c r="F46" t="s">
        <v>242</v>
      </c>
      <c r="H46" s="26" t="s">
        <v>206</v>
      </c>
      <c r="I46" s="26">
        <v>160</v>
      </c>
      <c r="K46">
        <v>280</v>
      </c>
      <c r="L46" s="75">
        <v>3448000</v>
      </c>
      <c r="M46" s="74" t="s">
        <v>171</v>
      </c>
    </row>
    <row r="47" spans="1:14" x14ac:dyDescent="0.2">
      <c r="A47" s="78">
        <f t="shared" si="3"/>
        <v>44</v>
      </c>
      <c r="B47" s="76" t="s">
        <v>155</v>
      </c>
      <c r="C47" t="s">
        <v>154</v>
      </c>
      <c r="D47" s="79" t="str">
        <f t="shared" si="2"/>
        <v>日産　リーフ 30X ｴｱﾛｽﾀｲﾙ(ｻｲﾄﾞ/ｶｰﾃﾝｴｱバッグｼｽﾃﾑ無) (型式:ZAA-AZE0)</v>
      </c>
      <c r="E47" s="76" t="s">
        <v>228</v>
      </c>
      <c r="F47" t="s">
        <v>241</v>
      </c>
      <c r="H47" s="26" t="s">
        <v>206</v>
      </c>
      <c r="I47" s="26">
        <v>160</v>
      </c>
      <c r="K47">
        <v>280</v>
      </c>
      <c r="L47" s="75">
        <v>3608000</v>
      </c>
      <c r="M47" s="74" t="s">
        <v>171</v>
      </c>
    </row>
    <row r="48" spans="1:14" x14ac:dyDescent="0.2">
      <c r="A48" s="78">
        <f t="shared" si="3"/>
        <v>45</v>
      </c>
      <c r="B48" s="76" t="s">
        <v>155</v>
      </c>
      <c r="C48" t="s">
        <v>154</v>
      </c>
      <c r="D48" s="79" t="str">
        <f t="shared" ref="D48:D79" si="4">CONCATENATE(E48," ",F48," ",G48,"(型式:",H48,")")</f>
        <v>日産　リーフ 30X ｴｱﾛｽﾀｲﾙ (型式:ZAA-AZE0)</v>
      </c>
      <c r="E48" s="76" t="s">
        <v>228</v>
      </c>
      <c r="F48" t="s">
        <v>240</v>
      </c>
      <c r="H48" s="26" t="s">
        <v>206</v>
      </c>
      <c r="I48" s="26">
        <v>160</v>
      </c>
      <c r="K48">
        <v>280</v>
      </c>
      <c r="L48" s="75">
        <v>3678000</v>
      </c>
      <c r="M48" s="74" t="s">
        <v>171</v>
      </c>
    </row>
    <row r="49" spans="1:14" x14ac:dyDescent="0.2">
      <c r="A49" s="78">
        <f t="shared" ref="A49:A79" si="5">A48+1</f>
        <v>46</v>
      </c>
      <c r="B49" s="76" t="s">
        <v>155</v>
      </c>
      <c r="C49" t="s">
        <v>154</v>
      </c>
      <c r="D49" s="79" t="str">
        <f t="shared" si="4"/>
        <v>日産　リーフ 30X ｴｱﾛ thanks edition(ｻｲﾄﾞ/ｶｰﾃﾝｴｱﾊﾞｯｸｼｽﾃﾑ無) (型式:ZAA-AZE0)</v>
      </c>
      <c r="E49" s="76" t="s">
        <v>228</v>
      </c>
      <c r="F49" t="s">
        <v>239</v>
      </c>
      <c r="H49" s="26" t="s">
        <v>206</v>
      </c>
      <c r="I49" s="26">
        <v>160</v>
      </c>
      <c r="K49">
        <v>280</v>
      </c>
      <c r="L49" s="75">
        <v>3648000</v>
      </c>
      <c r="M49" s="74" t="s">
        <v>171</v>
      </c>
    </row>
    <row r="50" spans="1:14" x14ac:dyDescent="0.2">
      <c r="A50" s="78">
        <f t="shared" si="5"/>
        <v>47</v>
      </c>
      <c r="B50" s="76" t="s">
        <v>155</v>
      </c>
      <c r="C50" t="s">
        <v>154</v>
      </c>
      <c r="D50" s="79" t="str">
        <f t="shared" si="4"/>
        <v>日産　リーフ 30X ｴｱﾛｽﾀｲﾙ thanks edition (型式:ZAA-AZE0)</v>
      </c>
      <c r="E50" s="76" t="s">
        <v>228</v>
      </c>
      <c r="F50" t="s">
        <v>238</v>
      </c>
      <c r="H50" s="26" t="s">
        <v>206</v>
      </c>
      <c r="I50" s="26">
        <v>160</v>
      </c>
      <c r="K50">
        <v>280</v>
      </c>
      <c r="L50" s="75">
        <v>3718000</v>
      </c>
      <c r="M50" s="74" t="s">
        <v>171</v>
      </c>
    </row>
    <row r="51" spans="1:14" x14ac:dyDescent="0.2">
      <c r="A51" s="78">
        <f t="shared" si="5"/>
        <v>48</v>
      </c>
      <c r="B51" s="76" t="s">
        <v>155</v>
      </c>
      <c r="C51" t="s">
        <v>154</v>
      </c>
      <c r="D51" s="79" t="str">
        <f t="shared" si="4"/>
        <v>日産　リーフ 30G (ｻｲﾄﾞ/ｶｰﾃﾝｴｱバッグｼｽﾃﾑ無) (型式:ZAA-AZE0)</v>
      </c>
      <c r="E51" s="76" t="s">
        <v>228</v>
      </c>
      <c r="F51" t="s">
        <v>237</v>
      </c>
      <c r="H51" s="26" t="s">
        <v>206</v>
      </c>
      <c r="I51" s="26">
        <v>160</v>
      </c>
      <c r="K51">
        <v>280</v>
      </c>
      <c r="L51" s="75">
        <v>3651000</v>
      </c>
      <c r="M51" s="74" t="s">
        <v>171</v>
      </c>
    </row>
    <row r="52" spans="1:14" x14ac:dyDescent="0.2">
      <c r="A52" s="78">
        <f t="shared" si="5"/>
        <v>49</v>
      </c>
      <c r="B52" s="76" t="s">
        <v>155</v>
      </c>
      <c r="C52" t="s">
        <v>154</v>
      </c>
      <c r="D52" s="79" t="str">
        <f t="shared" si="4"/>
        <v>日産　リーフ 30G (型式:ZAA-AZE0)</v>
      </c>
      <c r="E52" s="76" t="s">
        <v>228</v>
      </c>
      <c r="F52" t="s">
        <v>236</v>
      </c>
      <c r="H52" s="26" t="s">
        <v>206</v>
      </c>
      <c r="I52" s="26">
        <v>160</v>
      </c>
      <c r="K52">
        <v>280</v>
      </c>
      <c r="L52" s="75">
        <v>3721000</v>
      </c>
      <c r="M52" s="74" t="s">
        <v>171</v>
      </c>
    </row>
    <row r="53" spans="1:14" x14ac:dyDescent="0.2">
      <c r="A53" s="78">
        <f t="shared" si="5"/>
        <v>50</v>
      </c>
      <c r="B53" s="76" t="s">
        <v>155</v>
      </c>
      <c r="C53" t="s">
        <v>154</v>
      </c>
      <c r="D53" s="79" t="str">
        <f t="shared" si="4"/>
        <v>日産　リーフ 30G thanks edition (型式:ZAA-AZE0)</v>
      </c>
      <c r="E53" s="76" t="s">
        <v>228</v>
      </c>
      <c r="F53" t="s">
        <v>235</v>
      </c>
      <c r="H53" s="26" t="s">
        <v>206</v>
      </c>
      <c r="I53" s="26">
        <v>160</v>
      </c>
      <c r="K53">
        <v>280</v>
      </c>
      <c r="L53" s="75">
        <v>3821000</v>
      </c>
      <c r="M53" s="74" t="s">
        <v>171</v>
      </c>
    </row>
    <row r="54" spans="1:14" x14ac:dyDescent="0.2">
      <c r="A54" s="78">
        <f t="shared" si="5"/>
        <v>51</v>
      </c>
      <c r="B54" s="76" t="s">
        <v>155</v>
      </c>
      <c r="C54" t="s">
        <v>154</v>
      </c>
      <c r="D54" s="79" t="str">
        <f t="shared" si="4"/>
        <v>日産　リーフ 30G ｴｱﾛｽﾀｲﾙ(ｻｲﾄﾞ/ｶｰﾃﾝｴｱバッグｼｽﾃﾑ無) (型式:ZAA-AZE0)</v>
      </c>
      <c r="E54" s="76" t="s">
        <v>228</v>
      </c>
      <c r="F54" t="s">
        <v>234</v>
      </c>
      <c r="H54" s="26" t="s">
        <v>206</v>
      </c>
      <c r="I54" s="26">
        <v>160</v>
      </c>
      <c r="K54">
        <v>280</v>
      </c>
      <c r="L54" s="75">
        <v>3901000</v>
      </c>
      <c r="M54" s="74" t="s">
        <v>171</v>
      </c>
    </row>
    <row r="55" spans="1:14" x14ac:dyDescent="0.2">
      <c r="A55" s="78">
        <f t="shared" si="5"/>
        <v>52</v>
      </c>
      <c r="B55" s="76" t="s">
        <v>155</v>
      </c>
      <c r="C55" t="s">
        <v>154</v>
      </c>
      <c r="D55" s="79" t="str">
        <f t="shared" si="4"/>
        <v>日産　リーフ 30G ｴｱﾛｽﾀｲﾙ (型式:ZAA-AZE0)</v>
      </c>
      <c r="E55" s="76" t="s">
        <v>228</v>
      </c>
      <c r="F55" t="s">
        <v>233</v>
      </c>
      <c r="H55" s="26" t="s">
        <v>206</v>
      </c>
      <c r="I55" s="26">
        <v>160</v>
      </c>
      <c r="K55">
        <v>280</v>
      </c>
      <c r="L55" s="75">
        <v>3971000</v>
      </c>
      <c r="M55" s="74" t="s">
        <v>171</v>
      </c>
    </row>
    <row r="56" spans="1:14" x14ac:dyDescent="0.2">
      <c r="A56" s="78">
        <f t="shared" si="5"/>
        <v>53</v>
      </c>
      <c r="B56" s="76" t="s">
        <v>155</v>
      </c>
      <c r="C56" t="s">
        <v>154</v>
      </c>
      <c r="D56" s="79" t="str">
        <f t="shared" si="4"/>
        <v>日産　リーフ 30G ｴｱﾛｽﾀｲﾙ thanks edition (型式:ZAA-AZE0)</v>
      </c>
      <c r="E56" s="76" t="s">
        <v>228</v>
      </c>
      <c r="F56" t="s">
        <v>232</v>
      </c>
      <c r="H56" s="26" t="s">
        <v>206</v>
      </c>
      <c r="I56" s="26">
        <v>160</v>
      </c>
      <c r="K56">
        <v>280</v>
      </c>
      <c r="L56" s="75">
        <v>4226000</v>
      </c>
      <c r="M56" s="74" t="s">
        <v>171</v>
      </c>
    </row>
    <row r="57" spans="1:14" x14ac:dyDescent="0.2">
      <c r="A57" s="78">
        <f t="shared" si="5"/>
        <v>54</v>
      </c>
      <c r="B57" s="76" t="s">
        <v>155</v>
      </c>
      <c r="C57" t="s">
        <v>154</v>
      </c>
      <c r="D57" s="79" t="str">
        <f t="shared" si="4"/>
        <v>日産　リーフ ﾄﾞﾗｲﾋﾞﾝｸﾞﾍﾙﾊﾟｰ 30X (型式:ZAA-AZE0)</v>
      </c>
      <c r="E57" s="76" t="s">
        <v>228</v>
      </c>
      <c r="F57" t="s">
        <v>231</v>
      </c>
      <c r="H57" s="26" t="s">
        <v>206</v>
      </c>
      <c r="I57" s="26">
        <v>160</v>
      </c>
      <c r="K57">
        <v>280</v>
      </c>
      <c r="L57" s="75">
        <v>3725000</v>
      </c>
      <c r="M57" s="74" t="s">
        <v>171</v>
      </c>
    </row>
    <row r="58" spans="1:14" x14ac:dyDescent="0.2">
      <c r="A58" s="78">
        <f t="shared" si="5"/>
        <v>55</v>
      </c>
      <c r="B58" s="76" t="s">
        <v>155</v>
      </c>
      <c r="C58" t="s">
        <v>154</v>
      </c>
      <c r="D58" s="79" t="str">
        <f t="shared" si="4"/>
        <v>日産　リーフ ﾄﾞﾗｲﾋﾞﾝｸﾞﾍﾙﾊﾟｰ 30G (型式:ZAA-AZE0)</v>
      </c>
      <c r="E58" s="76" t="s">
        <v>228</v>
      </c>
      <c r="F58" t="s">
        <v>230</v>
      </c>
      <c r="H58" s="26" t="s">
        <v>206</v>
      </c>
      <c r="I58" s="26">
        <v>160</v>
      </c>
      <c r="K58">
        <v>280</v>
      </c>
      <c r="L58" s="75">
        <v>4068000</v>
      </c>
      <c r="M58" s="74" t="s">
        <v>171</v>
      </c>
    </row>
    <row r="59" spans="1:14" x14ac:dyDescent="0.2">
      <c r="A59" s="78">
        <f t="shared" si="5"/>
        <v>56</v>
      </c>
      <c r="B59" s="76" t="s">
        <v>155</v>
      </c>
      <c r="C59" t="s">
        <v>154</v>
      </c>
      <c r="D59" s="79" t="str">
        <f t="shared" si="4"/>
        <v>日産　リーフ ｱﾝｼｬﾝﾃ助手席回転ｼｰﾄ 30X (型式:ZAA-AZE0)</v>
      </c>
      <c r="E59" s="76" t="s">
        <v>228</v>
      </c>
      <c r="F59" t="s">
        <v>229</v>
      </c>
      <c r="H59" s="26" t="s">
        <v>206</v>
      </c>
      <c r="I59" s="26">
        <v>160</v>
      </c>
      <c r="K59">
        <v>280</v>
      </c>
      <c r="L59" s="75">
        <v>3405000</v>
      </c>
      <c r="M59" s="74" t="s">
        <v>171</v>
      </c>
    </row>
    <row r="60" spans="1:14" x14ac:dyDescent="0.2">
      <c r="A60" s="78">
        <f t="shared" si="5"/>
        <v>57</v>
      </c>
      <c r="B60" s="76" t="s">
        <v>155</v>
      </c>
      <c r="C60" t="s">
        <v>154</v>
      </c>
      <c r="D60" s="79" t="str">
        <f t="shared" si="4"/>
        <v>日産　リーフ ｱﾝｼｬﾝﾃ助手席回転ｼｰﾄ 30G (型式:ZAA-AZE0)</v>
      </c>
      <c r="E60" s="76" t="s">
        <v>228</v>
      </c>
      <c r="F60" t="s">
        <v>227</v>
      </c>
      <c r="H60" s="26" t="s">
        <v>206</v>
      </c>
      <c r="I60" s="26">
        <v>160</v>
      </c>
      <c r="K60">
        <v>280</v>
      </c>
      <c r="L60" s="75">
        <v>3748000</v>
      </c>
      <c r="M60" s="74" t="s">
        <v>171</v>
      </c>
    </row>
    <row r="61" spans="1:14" x14ac:dyDescent="0.2">
      <c r="A61" s="78">
        <f t="shared" si="5"/>
        <v>58</v>
      </c>
      <c r="B61" s="76" t="s">
        <v>155</v>
      </c>
      <c r="C61" t="s">
        <v>154</v>
      </c>
      <c r="D61" s="79" t="str">
        <f t="shared" si="4"/>
        <v>日産　リーフ　 S (ｻｲﾄﾞ/ｶｰﾃﾝｴｱﾊﾞｯｸﾞｼｽﾃﾑ無) 15ﾓﾃﾞﾙ (型式:ZAA-AZE0)</v>
      </c>
      <c r="E61" s="76" t="s">
        <v>208</v>
      </c>
      <c r="F61" t="s">
        <v>226</v>
      </c>
      <c r="H61" s="26" t="s">
        <v>206</v>
      </c>
      <c r="I61" s="26">
        <v>56</v>
      </c>
      <c r="K61">
        <v>228</v>
      </c>
      <c r="L61" s="75">
        <v>2466000</v>
      </c>
      <c r="M61" s="74" t="s">
        <v>171</v>
      </c>
      <c r="N61" t="s">
        <v>156</v>
      </c>
    </row>
    <row r="62" spans="1:14" x14ac:dyDescent="0.2">
      <c r="A62" s="78">
        <f t="shared" si="5"/>
        <v>59</v>
      </c>
      <c r="B62" s="76" t="s">
        <v>155</v>
      </c>
      <c r="C62" t="s">
        <v>154</v>
      </c>
      <c r="D62" s="79" t="str">
        <f t="shared" si="4"/>
        <v>日産　リーフ　 S 15ﾓﾃﾞﾙ (型式:ZAA-AZE0)</v>
      </c>
      <c r="E62" s="76" t="s">
        <v>208</v>
      </c>
      <c r="F62" t="s">
        <v>225</v>
      </c>
      <c r="H62" s="26" t="s">
        <v>206</v>
      </c>
      <c r="I62" s="26">
        <v>56</v>
      </c>
      <c r="K62">
        <v>228</v>
      </c>
      <c r="L62" s="75">
        <v>2536000</v>
      </c>
      <c r="M62" s="74" t="s">
        <v>171</v>
      </c>
    </row>
    <row r="63" spans="1:14" x14ac:dyDescent="0.2">
      <c r="A63" s="78">
        <f t="shared" si="5"/>
        <v>60</v>
      </c>
      <c r="B63" s="76" t="s">
        <v>155</v>
      </c>
      <c r="C63" t="s">
        <v>154</v>
      </c>
      <c r="D63" s="79" t="str">
        <f t="shared" si="4"/>
        <v>日産　リーフ　 S エアロスタイル (ｻｲﾄﾞ/ｶｰﾃﾝｴｱﾊﾞｯｸﾞｼｽﾃﾑ無) 15ﾓﾃﾞﾙ (型式:ZAA-AZE0)</v>
      </c>
      <c r="E63" s="76" t="s">
        <v>208</v>
      </c>
      <c r="F63" t="s">
        <v>224</v>
      </c>
      <c r="H63" s="26" t="s">
        <v>206</v>
      </c>
      <c r="I63" s="26">
        <v>56</v>
      </c>
      <c r="K63">
        <v>228</v>
      </c>
      <c r="L63" s="75">
        <v>2746000</v>
      </c>
      <c r="M63" s="74" t="s">
        <v>171</v>
      </c>
    </row>
    <row r="64" spans="1:14" x14ac:dyDescent="0.2">
      <c r="A64" s="78">
        <f t="shared" si="5"/>
        <v>61</v>
      </c>
      <c r="B64" s="76" t="s">
        <v>155</v>
      </c>
      <c r="C64" t="s">
        <v>154</v>
      </c>
      <c r="D64" s="79" t="str">
        <f t="shared" si="4"/>
        <v>日産　リーフ　 S エアロスタイル 15ﾓﾃﾞﾙ (型式:ZAA-AZE0)</v>
      </c>
      <c r="E64" s="76" t="s">
        <v>208</v>
      </c>
      <c r="F64" t="s">
        <v>223</v>
      </c>
      <c r="H64" s="26" t="s">
        <v>206</v>
      </c>
      <c r="I64" s="26">
        <v>56</v>
      </c>
      <c r="K64">
        <v>228</v>
      </c>
      <c r="L64" s="75">
        <v>2816000</v>
      </c>
      <c r="M64" s="74" t="s">
        <v>171</v>
      </c>
    </row>
    <row r="65" spans="1:13" x14ac:dyDescent="0.2">
      <c r="A65" s="78">
        <f t="shared" si="5"/>
        <v>62</v>
      </c>
      <c r="B65" s="76" t="s">
        <v>155</v>
      </c>
      <c r="C65" t="s">
        <v>154</v>
      </c>
      <c r="D65" s="79" t="str">
        <f t="shared" si="4"/>
        <v>日産　リーフ　 X (ｻｲﾄﾞ/ｶｰﾃﾝｴｱﾊﾞｯｸﾞｼｽﾃﾑ無) 15ﾓﾃﾞﾙ (型式:ZAA-AZE0)</v>
      </c>
      <c r="E65" s="76" t="s">
        <v>208</v>
      </c>
      <c r="F65" t="s">
        <v>222</v>
      </c>
      <c r="H65" s="26" t="s">
        <v>206</v>
      </c>
      <c r="I65" s="26">
        <v>56</v>
      </c>
      <c r="K65">
        <v>228</v>
      </c>
      <c r="L65" s="75">
        <v>2855000</v>
      </c>
      <c r="M65" s="74" t="s">
        <v>171</v>
      </c>
    </row>
    <row r="66" spans="1:13" x14ac:dyDescent="0.2">
      <c r="A66" s="78">
        <f t="shared" si="5"/>
        <v>63</v>
      </c>
      <c r="B66" s="76" t="s">
        <v>155</v>
      </c>
      <c r="C66" t="s">
        <v>154</v>
      </c>
      <c r="D66" s="79" t="str">
        <f t="shared" si="4"/>
        <v>日産　リーフ　 X 15ﾓﾃﾞﾙ (型式:ZAA-AZE0)</v>
      </c>
      <c r="E66" s="76" t="s">
        <v>208</v>
      </c>
      <c r="F66" t="s">
        <v>221</v>
      </c>
      <c r="H66" s="26" t="s">
        <v>206</v>
      </c>
      <c r="I66" s="26">
        <v>56</v>
      </c>
      <c r="K66">
        <v>228</v>
      </c>
      <c r="L66" s="75">
        <v>2925000</v>
      </c>
      <c r="M66" s="74" t="s">
        <v>171</v>
      </c>
    </row>
    <row r="67" spans="1:13" x14ac:dyDescent="0.2">
      <c r="A67" s="78">
        <f t="shared" si="5"/>
        <v>64</v>
      </c>
      <c r="B67" s="76" t="s">
        <v>155</v>
      </c>
      <c r="C67" t="s">
        <v>154</v>
      </c>
      <c r="D67" s="79" t="str">
        <f t="shared" si="4"/>
        <v>日産　リーフ　 X エアロスタイル (ｻｲﾄﾞ/ｶｰﾃﾝｴｱﾊﾞｯｸﾞｼｽﾃﾑ無) 15ﾓﾃﾞﾙ (型式:ZAA-AZE0)</v>
      </c>
      <c r="E67" s="76" t="s">
        <v>208</v>
      </c>
      <c r="F67" t="s">
        <v>220</v>
      </c>
      <c r="H67" s="26" t="s">
        <v>206</v>
      </c>
      <c r="I67" s="26">
        <v>56</v>
      </c>
      <c r="K67">
        <v>228</v>
      </c>
      <c r="L67" s="75">
        <v>3135000</v>
      </c>
      <c r="M67" s="74" t="s">
        <v>171</v>
      </c>
    </row>
    <row r="68" spans="1:13" x14ac:dyDescent="0.2">
      <c r="A68" s="78">
        <f t="shared" si="5"/>
        <v>65</v>
      </c>
      <c r="B68" s="76" t="s">
        <v>155</v>
      </c>
      <c r="C68" t="s">
        <v>154</v>
      </c>
      <c r="D68" s="79" t="str">
        <f t="shared" si="4"/>
        <v>日産　リーフ　 X エアロスタイル 15ﾓﾃﾞﾙ (型式:ZAA-AZE0)</v>
      </c>
      <c r="E68" s="76" t="s">
        <v>208</v>
      </c>
      <c r="F68" t="s">
        <v>219</v>
      </c>
      <c r="H68" s="26" t="s">
        <v>206</v>
      </c>
      <c r="I68" s="26">
        <v>56</v>
      </c>
      <c r="K68">
        <v>228</v>
      </c>
      <c r="L68" s="75">
        <v>3205000</v>
      </c>
      <c r="M68" s="74" t="s">
        <v>171</v>
      </c>
    </row>
    <row r="69" spans="1:13" x14ac:dyDescent="0.2">
      <c r="A69" s="78">
        <f t="shared" si="5"/>
        <v>66</v>
      </c>
      <c r="B69" s="76" t="s">
        <v>155</v>
      </c>
      <c r="C69" t="s">
        <v>154</v>
      </c>
      <c r="D69" s="79" t="str">
        <f t="shared" si="4"/>
        <v>日産　リーフ　 X 80th 15ﾓﾃﾞﾙ (ｻｲﾄﾞ/ｶｰﾃﾝｴｱﾊﾞｯｸﾞｼｽﾃﾑ無) (型式:ZAA-AZE0)</v>
      </c>
      <c r="E69" s="76" t="s">
        <v>208</v>
      </c>
      <c r="F69" t="s">
        <v>218</v>
      </c>
      <c r="H69" s="26" t="s">
        <v>206</v>
      </c>
      <c r="I69" s="26">
        <v>56</v>
      </c>
      <c r="K69">
        <v>228</v>
      </c>
      <c r="L69" s="75">
        <v>3005000</v>
      </c>
      <c r="M69" s="74" t="s">
        <v>171</v>
      </c>
    </row>
    <row r="70" spans="1:13" x14ac:dyDescent="0.2">
      <c r="A70" s="78">
        <f t="shared" si="5"/>
        <v>67</v>
      </c>
      <c r="B70" s="76" t="s">
        <v>155</v>
      </c>
      <c r="C70" t="s">
        <v>154</v>
      </c>
      <c r="D70" s="79" t="str">
        <f t="shared" si="4"/>
        <v>日産　リーフ　 X 80th Special Color Limited 15ﾓﾃﾞﾙ (型式:ZAA-AZE0)</v>
      </c>
      <c r="E70" s="76" t="s">
        <v>208</v>
      </c>
      <c r="F70" t="s">
        <v>217</v>
      </c>
      <c r="H70" s="26" t="s">
        <v>206</v>
      </c>
      <c r="I70" s="26">
        <v>56</v>
      </c>
      <c r="K70">
        <v>228</v>
      </c>
      <c r="L70" s="75">
        <v>3075000</v>
      </c>
      <c r="M70" s="74" t="s">
        <v>171</v>
      </c>
    </row>
    <row r="71" spans="1:13" x14ac:dyDescent="0.2">
      <c r="A71" s="78">
        <f t="shared" si="5"/>
        <v>68</v>
      </c>
      <c r="B71" s="76" t="s">
        <v>155</v>
      </c>
      <c r="C71" t="s">
        <v>154</v>
      </c>
      <c r="D71" s="79" t="str">
        <f t="shared" si="4"/>
        <v>日産　リーフ　 X 運転席マイティグリップ (ｻｲﾄﾞｴｱﾊﾞｯｸﾞ無) 15ﾓﾃﾞﾙ (型式:ZAA-AZE0)</v>
      </c>
      <c r="E71" s="76" t="s">
        <v>208</v>
      </c>
      <c r="F71" t="s">
        <v>216</v>
      </c>
      <c r="H71" s="26" t="s">
        <v>206</v>
      </c>
      <c r="I71" s="26">
        <v>56</v>
      </c>
      <c r="K71">
        <v>228</v>
      </c>
      <c r="L71" s="75">
        <v>2905000</v>
      </c>
      <c r="M71" s="74" t="s">
        <v>171</v>
      </c>
    </row>
    <row r="72" spans="1:13" x14ac:dyDescent="0.2">
      <c r="A72" s="78">
        <f t="shared" si="5"/>
        <v>69</v>
      </c>
      <c r="B72" s="76" t="s">
        <v>155</v>
      </c>
      <c r="C72" t="s">
        <v>154</v>
      </c>
      <c r="D72" s="79" t="str">
        <f t="shared" si="4"/>
        <v>日産　リーフ　 G (ｻｲﾄﾞ/ｶｰﾃﾝｴｱﾊﾞｯｸﾞｼｽﾃﾑ無) 15ﾓﾃﾞﾙ (型式:ZAA-AZE0)</v>
      </c>
      <c r="E72" s="76" t="s">
        <v>208</v>
      </c>
      <c r="F72" t="s">
        <v>215</v>
      </c>
      <c r="H72" s="26" t="s">
        <v>206</v>
      </c>
      <c r="I72" s="26">
        <v>56</v>
      </c>
      <c r="K72">
        <v>228</v>
      </c>
      <c r="L72" s="75">
        <v>3213000</v>
      </c>
      <c r="M72" s="74" t="s">
        <v>171</v>
      </c>
    </row>
    <row r="73" spans="1:13" x14ac:dyDescent="0.2">
      <c r="A73" s="78">
        <f t="shared" si="5"/>
        <v>70</v>
      </c>
      <c r="B73" s="76" t="s">
        <v>155</v>
      </c>
      <c r="C73" t="s">
        <v>154</v>
      </c>
      <c r="D73" s="79" t="str">
        <f t="shared" si="4"/>
        <v>日産　リーフ　 G 15ﾓﾃﾞﾙ (型式:ZAA-AZE0)</v>
      </c>
      <c r="E73" s="76" t="s">
        <v>208</v>
      </c>
      <c r="F73" t="s">
        <v>214</v>
      </c>
      <c r="H73" s="26" t="s">
        <v>206</v>
      </c>
      <c r="I73" s="26">
        <v>56</v>
      </c>
      <c r="K73">
        <v>228</v>
      </c>
      <c r="L73" s="75">
        <v>3283000</v>
      </c>
      <c r="M73" s="74" t="s">
        <v>171</v>
      </c>
    </row>
    <row r="74" spans="1:13" x14ac:dyDescent="0.2">
      <c r="A74" s="78">
        <f t="shared" si="5"/>
        <v>71</v>
      </c>
      <c r="B74" s="76" t="s">
        <v>155</v>
      </c>
      <c r="C74" t="s">
        <v>154</v>
      </c>
      <c r="D74" s="79" t="str">
        <f t="shared" si="4"/>
        <v>日産　リーフ　 G エアロスタイル (ｻｲﾄﾞ/ｶｰﾃﾝｴｱﾊﾞｯｸﾞｼｽﾃﾑ無) 15ﾓﾃﾞﾙ (型式:ZAA-AZE0)</v>
      </c>
      <c r="E74" s="76" t="s">
        <v>208</v>
      </c>
      <c r="F74" t="s">
        <v>213</v>
      </c>
      <c r="H74" s="26" t="s">
        <v>206</v>
      </c>
      <c r="I74" s="26">
        <v>56</v>
      </c>
      <c r="K74">
        <v>228</v>
      </c>
      <c r="L74" s="75">
        <v>3443000</v>
      </c>
      <c r="M74" s="74" t="s">
        <v>171</v>
      </c>
    </row>
    <row r="75" spans="1:13" x14ac:dyDescent="0.2">
      <c r="A75" s="78">
        <f t="shared" si="5"/>
        <v>72</v>
      </c>
      <c r="B75" s="76" t="s">
        <v>155</v>
      </c>
      <c r="C75" t="s">
        <v>154</v>
      </c>
      <c r="D75" s="79" t="str">
        <f t="shared" si="4"/>
        <v>日産　リーフ　 G エアロスタイル 15ﾓﾃﾞﾙ (型式:ZAA-AZE0)</v>
      </c>
      <c r="E75" s="76" t="s">
        <v>208</v>
      </c>
      <c r="F75" t="s">
        <v>212</v>
      </c>
      <c r="H75" s="26" t="s">
        <v>206</v>
      </c>
      <c r="I75" s="26">
        <v>56</v>
      </c>
      <c r="K75">
        <v>228</v>
      </c>
      <c r="L75" s="75">
        <v>3513000</v>
      </c>
      <c r="M75" s="74" t="s">
        <v>171</v>
      </c>
    </row>
    <row r="76" spans="1:13" x14ac:dyDescent="0.2">
      <c r="A76" s="78">
        <f t="shared" si="5"/>
        <v>73</v>
      </c>
      <c r="B76" s="76" t="s">
        <v>155</v>
      </c>
      <c r="C76" t="s">
        <v>154</v>
      </c>
      <c r="D76" s="79" t="str">
        <f t="shared" si="4"/>
        <v>日産　リーフ　 ドライビングヘルパー X 15ﾓﾃﾞﾙ (型式:ZAA-AZE0)</v>
      </c>
      <c r="E76" s="76" t="s">
        <v>208</v>
      </c>
      <c r="F76" t="s">
        <v>211</v>
      </c>
      <c r="H76" s="26" t="s">
        <v>206</v>
      </c>
      <c r="I76" s="26">
        <v>56</v>
      </c>
      <c r="K76">
        <v>228</v>
      </c>
      <c r="L76" s="75">
        <v>3205000</v>
      </c>
      <c r="M76" s="74" t="s">
        <v>171</v>
      </c>
    </row>
    <row r="77" spans="1:13" x14ac:dyDescent="0.2">
      <c r="A77" s="78">
        <f t="shared" si="5"/>
        <v>74</v>
      </c>
      <c r="B77" s="76" t="s">
        <v>155</v>
      </c>
      <c r="C77" t="s">
        <v>154</v>
      </c>
      <c r="D77" s="79" t="str">
        <f t="shared" si="4"/>
        <v>日産　リーフ　 ドライビングヘルパー G 15ﾓﾃﾞﾙ (型式:ZAA-AZE0)</v>
      </c>
      <c r="E77" s="76" t="s">
        <v>208</v>
      </c>
      <c r="F77" t="s">
        <v>210</v>
      </c>
      <c r="H77" s="26" t="s">
        <v>206</v>
      </c>
      <c r="I77" s="26">
        <v>56</v>
      </c>
      <c r="K77">
        <v>228</v>
      </c>
      <c r="L77" s="75">
        <v>3563000</v>
      </c>
      <c r="M77" s="74" t="s">
        <v>171</v>
      </c>
    </row>
    <row r="78" spans="1:13" x14ac:dyDescent="0.2">
      <c r="A78" s="78">
        <f t="shared" si="5"/>
        <v>75</v>
      </c>
      <c r="B78" s="76" t="s">
        <v>155</v>
      </c>
      <c r="C78" t="s">
        <v>154</v>
      </c>
      <c r="D78" s="79" t="str">
        <f t="shared" si="4"/>
        <v>日産　リーフ　 アンシャンテ 助手席回転シート X 15ﾓﾃﾞﾙ (型式:ZAA-AZE0)</v>
      </c>
      <c r="E78" s="76" t="s">
        <v>208</v>
      </c>
      <c r="F78" t="s">
        <v>209</v>
      </c>
      <c r="H78" s="26" t="s">
        <v>206</v>
      </c>
      <c r="I78" s="26">
        <v>56</v>
      </c>
      <c r="K78">
        <v>228</v>
      </c>
      <c r="L78" s="75">
        <v>2952000</v>
      </c>
      <c r="M78" s="74" t="s">
        <v>171</v>
      </c>
    </row>
    <row r="79" spans="1:13" x14ac:dyDescent="0.2">
      <c r="A79" s="78">
        <f t="shared" si="5"/>
        <v>76</v>
      </c>
      <c r="B79" s="76" t="s">
        <v>155</v>
      </c>
      <c r="C79" t="s">
        <v>154</v>
      </c>
      <c r="D79" s="79" t="str">
        <f t="shared" si="4"/>
        <v>日産　リーフ　 アンシャンテ 助手席回転シート G 15ﾓﾃﾞﾙ (型式:ZAA-AZE0)</v>
      </c>
      <c r="E79" s="76" t="s">
        <v>208</v>
      </c>
      <c r="F79" t="s">
        <v>207</v>
      </c>
      <c r="H79" s="26" t="s">
        <v>206</v>
      </c>
      <c r="I79" s="26">
        <v>56</v>
      </c>
      <c r="K79">
        <v>228</v>
      </c>
      <c r="L79" s="75">
        <v>3310000</v>
      </c>
      <c r="M79" s="74" t="s">
        <v>171</v>
      </c>
    </row>
    <row r="81" spans="1:14" x14ac:dyDescent="0.2">
      <c r="A81" s="78" t="s">
        <v>164</v>
      </c>
      <c r="B81" s="76" t="s">
        <v>163</v>
      </c>
      <c r="C81" t="s">
        <v>162</v>
      </c>
      <c r="D81" s="26" t="s">
        <v>161</v>
      </c>
      <c r="E81" t="s">
        <v>160</v>
      </c>
      <c r="F81" t="s">
        <v>159</v>
      </c>
      <c r="G81" t="s">
        <v>18</v>
      </c>
      <c r="H81" s="26" t="s">
        <v>190</v>
      </c>
      <c r="I81" s="26" t="s">
        <v>189</v>
      </c>
      <c r="K81" t="s">
        <v>205</v>
      </c>
      <c r="L81" s="75" t="s">
        <v>158</v>
      </c>
      <c r="M81" s="74" t="s">
        <v>157</v>
      </c>
      <c r="N81" s="74" t="s">
        <v>187</v>
      </c>
    </row>
    <row r="82" spans="1:14" ht="13.5" customHeight="1" x14ac:dyDescent="0.2">
      <c r="D82" s="26" t="s">
        <v>376</v>
      </c>
      <c r="E82"/>
      <c r="N82" s="74"/>
    </row>
    <row r="83" spans="1:14" x14ac:dyDescent="0.2">
      <c r="A83" s="78">
        <v>1</v>
      </c>
      <c r="B83" s="76" t="s">
        <v>155</v>
      </c>
      <c r="C83" t="s">
        <v>196</v>
      </c>
      <c r="D83" s="79" t="str">
        <f t="shared" ref="D83:D89" si="6">CONCATENATE(E83," ",F83," ",G83,"(型式:",H83,")")</f>
        <v>三菱　ｉ－ＭｉＥＶ  X(型式:ZAA-HD4W)</v>
      </c>
      <c r="E83" s="76" t="s">
        <v>202</v>
      </c>
      <c r="G83" t="s">
        <v>203</v>
      </c>
      <c r="H83" s="26" t="s">
        <v>204</v>
      </c>
      <c r="I83" s="26">
        <v>164</v>
      </c>
      <c r="K83">
        <v>164</v>
      </c>
      <c r="L83" s="75">
        <v>2730000</v>
      </c>
      <c r="M83" s="74" t="s">
        <v>171</v>
      </c>
      <c r="N83" t="s">
        <v>156</v>
      </c>
    </row>
    <row r="84" spans="1:14" x14ac:dyDescent="0.2">
      <c r="A84" s="78">
        <f t="shared" ref="A84:A89" si="7">A83+1</f>
        <v>2</v>
      </c>
      <c r="B84" s="76" t="s">
        <v>155</v>
      </c>
      <c r="C84" t="s">
        <v>196</v>
      </c>
      <c r="D84" s="79" t="str">
        <f t="shared" si="6"/>
        <v>三菱　ｉ－ＭｉＥＶ  X(型式:ZAA-HA4W)</v>
      </c>
      <c r="E84" s="76" t="s">
        <v>202</v>
      </c>
      <c r="G84" t="s">
        <v>203</v>
      </c>
      <c r="H84" s="26" t="s">
        <v>201</v>
      </c>
      <c r="I84" s="26">
        <v>172</v>
      </c>
      <c r="K84">
        <v>172</v>
      </c>
      <c r="L84" s="75">
        <v>2430000</v>
      </c>
      <c r="M84" s="74" t="s">
        <v>171</v>
      </c>
      <c r="N84" t="s">
        <v>156</v>
      </c>
    </row>
    <row r="85" spans="1:14" x14ac:dyDescent="0.2">
      <c r="A85" s="78">
        <f t="shared" si="7"/>
        <v>3</v>
      </c>
      <c r="B85" s="76" t="s">
        <v>155</v>
      </c>
      <c r="C85" t="s">
        <v>196</v>
      </c>
      <c r="D85" s="79" t="str">
        <f t="shared" si="6"/>
        <v>三菱　ｉ－ＭｉＥＶ  M(型式:ZAA-HA4W)</v>
      </c>
      <c r="E85" s="76" t="s">
        <v>202</v>
      </c>
      <c r="G85" t="s">
        <v>169</v>
      </c>
      <c r="H85" s="26" t="s">
        <v>201</v>
      </c>
      <c r="I85" s="26">
        <v>120</v>
      </c>
      <c r="K85">
        <v>120</v>
      </c>
      <c r="L85" s="75">
        <v>2105000</v>
      </c>
      <c r="M85" s="74" t="s">
        <v>171</v>
      </c>
    </row>
    <row r="86" spans="1:14" x14ac:dyDescent="0.2">
      <c r="A86" s="78">
        <f t="shared" si="7"/>
        <v>4</v>
      </c>
      <c r="B86" s="76" t="s">
        <v>155</v>
      </c>
      <c r="C86" t="s">
        <v>196</v>
      </c>
      <c r="D86" s="79" t="str">
        <f t="shared" si="6"/>
        <v>三菱ミニキャブ・ミーブ CD(16.0kWh) (4人)(型式:ZAB-U68V)</v>
      </c>
      <c r="E86" s="76" t="s">
        <v>195</v>
      </c>
      <c r="F86" t="s">
        <v>198</v>
      </c>
      <c r="G86" t="s">
        <v>197</v>
      </c>
      <c r="H86" s="26" t="s">
        <v>192</v>
      </c>
      <c r="I86" s="26">
        <v>150</v>
      </c>
      <c r="K86">
        <v>150</v>
      </c>
      <c r="L86" s="75">
        <v>1991000</v>
      </c>
      <c r="M86" s="74" t="s">
        <v>171</v>
      </c>
      <c r="N86" t="s">
        <v>156</v>
      </c>
    </row>
    <row r="87" spans="1:14" x14ac:dyDescent="0.2">
      <c r="A87" s="78">
        <f t="shared" si="7"/>
        <v>5</v>
      </c>
      <c r="B87" s="76" t="s">
        <v>155</v>
      </c>
      <c r="C87" t="s">
        <v>200</v>
      </c>
      <c r="D87" s="79" t="str">
        <f t="shared" si="6"/>
        <v>三菱ミニキャブ・ミーブ CD(16.0kWh) (2人)(型式:ZAB-U68V)</v>
      </c>
      <c r="E87" s="76" t="s">
        <v>199</v>
      </c>
      <c r="F87" t="s">
        <v>198</v>
      </c>
      <c r="G87" t="s">
        <v>193</v>
      </c>
      <c r="H87" s="26" t="s">
        <v>192</v>
      </c>
      <c r="I87" s="26">
        <v>150</v>
      </c>
      <c r="K87">
        <v>150</v>
      </c>
      <c r="L87" s="75">
        <v>1971000</v>
      </c>
      <c r="M87" s="74" t="s">
        <v>165</v>
      </c>
    </row>
    <row r="88" spans="1:14" x14ac:dyDescent="0.2">
      <c r="A88" s="78">
        <f t="shared" si="7"/>
        <v>6</v>
      </c>
      <c r="B88" s="76" t="s">
        <v>155</v>
      </c>
      <c r="C88" t="s">
        <v>196</v>
      </c>
      <c r="D88" s="79" t="str">
        <f t="shared" si="6"/>
        <v>三菱ミニキャブ・ミーブ CD(10.5kWh) (4人)(型式:ZAB-U68V)</v>
      </c>
      <c r="E88" s="76" t="s">
        <v>195</v>
      </c>
      <c r="F88" t="s">
        <v>194</v>
      </c>
      <c r="G88" t="s">
        <v>197</v>
      </c>
      <c r="H88" s="26" t="s">
        <v>192</v>
      </c>
      <c r="I88" s="26">
        <v>100</v>
      </c>
      <c r="K88">
        <v>100</v>
      </c>
      <c r="L88" s="75">
        <v>1638000</v>
      </c>
      <c r="M88" s="74" t="s">
        <v>171</v>
      </c>
    </row>
    <row r="89" spans="1:14" x14ac:dyDescent="0.2">
      <c r="A89" s="78">
        <f t="shared" si="7"/>
        <v>7</v>
      </c>
      <c r="B89" s="76" t="s">
        <v>155</v>
      </c>
      <c r="C89" t="s">
        <v>196</v>
      </c>
      <c r="D89" s="79" t="str">
        <f t="shared" si="6"/>
        <v>三菱ミニキャブ・ミーブ CD(10.5kWh) (2人)(型式:ZAB-U68V)</v>
      </c>
      <c r="E89" s="76" t="s">
        <v>195</v>
      </c>
      <c r="F89" t="s">
        <v>194</v>
      </c>
      <c r="G89" t="s">
        <v>193</v>
      </c>
      <c r="H89" s="26" t="s">
        <v>192</v>
      </c>
      <c r="I89" s="26">
        <v>100</v>
      </c>
      <c r="K89">
        <v>100</v>
      </c>
      <c r="L89" s="75">
        <v>1666000</v>
      </c>
      <c r="M89" s="74" t="s">
        <v>165</v>
      </c>
    </row>
    <row r="91" spans="1:14" x14ac:dyDescent="0.2">
      <c r="A91" s="78" t="s">
        <v>191</v>
      </c>
      <c r="B91" s="76" t="s">
        <v>163</v>
      </c>
      <c r="C91" t="s">
        <v>162</v>
      </c>
      <c r="D91" s="26" t="s">
        <v>161</v>
      </c>
      <c r="E91" t="s">
        <v>160</v>
      </c>
      <c r="F91" t="s">
        <v>159</v>
      </c>
      <c r="G91" t="s">
        <v>18</v>
      </c>
      <c r="H91" s="26" t="s">
        <v>190</v>
      </c>
      <c r="I91" s="26" t="s">
        <v>189</v>
      </c>
      <c r="K91" t="s">
        <v>188</v>
      </c>
      <c r="L91" s="75" t="s">
        <v>158</v>
      </c>
      <c r="M91" s="74" t="s">
        <v>157</v>
      </c>
      <c r="N91" s="74" t="s">
        <v>187</v>
      </c>
    </row>
    <row r="92" spans="1:14" ht="13.5" customHeight="1" x14ac:dyDescent="0.2">
      <c r="D92" s="26" t="s">
        <v>376</v>
      </c>
      <c r="E92"/>
      <c r="N92" s="74"/>
    </row>
    <row r="93" spans="1:14" x14ac:dyDescent="0.2">
      <c r="A93" s="78">
        <v>1</v>
      </c>
      <c r="B93" s="76" t="s">
        <v>149</v>
      </c>
      <c r="C93" t="s">
        <v>174</v>
      </c>
      <c r="D93" s="79" t="str">
        <f t="shared" ref="D93:D95" si="8">CONCATENATE(E93," ",F93," ",G93,"(型式:",H93,")")</f>
        <v>ホンダ　CLARITY PHEV  (型式:6LA-ZC5)</v>
      </c>
      <c r="E93" s="76" t="s">
        <v>185</v>
      </c>
      <c r="H93" s="26" t="s">
        <v>184</v>
      </c>
      <c r="I93" s="26">
        <v>200</v>
      </c>
      <c r="K93">
        <v>114.6</v>
      </c>
      <c r="L93" s="75">
        <v>5445000</v>
      </c>
      <c r="M93" s="74" t="s">
        <v>171</v>
      </c>
      <c r="N93" t="s">
        <v>156</v>
      </c>
    </row>
    <row r="94" spans="1:14" x14ac:dyDescent="0.2">
      <c r="A94" s="78">
        <f t="shared" ref="A94:A96" si="9">A93+1</f>
        <v>2</v>
      </c>
      <c r="B94" s="76" t="s">
        <v>149</v>
      </c>
      <c r="C94" t="s">
        <v>174</v>
      </c>
      <c r="D94" s="79" t="str">
        <f t="shared" si="8"/>
        <v>三菱アウトランダー ＰＨＥＶ  S Edition(型式:5LA-GG3W)</v>
      </c>
      <c r="E94" s="76" t="s">
        <v>173</v>
      </c>
      <c r="G94" t="s">
        <v>178</v>
      </c>
      <c r="H94" s="26" t="s">
        <v>179</v>
      </c>
      <c r="I94" s="26">
        <v>200</v>
      </c>
      <c r="K94">
        <v>65</v>
      </c>
      <c r="L94" s="75">
        <v>4813000</v>
      </c>
      <c r="M94" s="74" t="s">
        <v>171</v>
      </c>
      <c r="N94" t="s">
        <v>156</v>
      </c>
    </row>
    <row r="95" spans="1:14" x14ac:dyDescent="0.2">
      <c r="A95" s="78">
        <f t="shared" si="9"/>
        <v>3</v>
      </c>
      <c r="B95" s="76" t="s">
        <v>149</v>
      </c>
      <c r="C95" t="s">
        <v>174</v>
      </c>
      <c r="D95" s="79" t="str">
        <f t="shared" si="8"/>
        <v>三菱アウトランダー ＰＨＥＶ  G Premium Ｐａｃｋａｇｅ(型式:5LA-GG3W)</v>
      </c>
      <c r="E95" s="76" t="s">
        <v>173</v>
      </c>
      <c r="G95" t="s">
        <v>177</v>
      </c>
      <c r="H95" s="26" t="s">
        <v>179</v>
      </c>
      <c r="I95" s="26">
        <v>200</v>
      </c>
      <c r="K95">
        <v>65</v>
      </c>
      <c r="L95" s="75">
        <v>4538000</v>
      </c>
      <c r="M95" s="74" t="s">
        <v>171</v>
      </c>
    </row>
    <row r="96" spans="1:14" x14ac:dyDescent="0.2">
      <c r="A96" s="78">
        <f t="shared" si="9"/>
        <v>4</v>
      </c>
      <c r="B96" s="76" t="s">
        <v>149</v>
      </c>
      <c r="C96" t="s">
        <v>174</v>
      </c>
      <c r="D96" s="79" t="str">
        <f t="shared" ref="D96:D105" si="10">CONCATENATE(E96," ",F96," ",G96,"(型式:",H96,")")</f>
        <v>三菱アウトランダー ＰＨＥＶ  G Plus Ｐａｃｋａｇｅ(型式:5LA-GG3W)</v>
      </c>
      <c r="E96" s="76" t="s">
        <v>173</v>
      </c>
      <c r="G96" t="s">
        <v>183</v>
      </c>
      <c r="H96" s="26" t="s">
        <v>179</v>
      </c>
      <c r="I96" s="26">
        <v>200</v>
      </c>
      <c r="K96">
        <v>65</v>
      </c>
      <c r="L96" s="75">
        <v>4166000</v>
      </c>
      <c r="M96" s="74" t="s">
        <v>171</v>
      </c>
    </row>
    <row r="97" spans="1:14" x14ac:dyDescent="0.2">
      <c r="A97" s="78">
        <f t="shared" ref="A97:A105" si="11">A96+1</f>
        <v>5</v>
      </c>
      <c r="B97" s="76" t="s">
        <v>149</v>
      </c>
      <c r="C97" t="s">
        <v>174</v>
      </c>
      <c r="D97" s="79" t="str">
        <f t="shared" si="10"/>
        <v>三菱アウトランダー ＰＨＥＶ  G(型式:5LA-GG3W)</v>
      </c>
      <c r="E97" s="76" t="s">
        <v>173</v>
      </c>
      <c r="G97" t="s">
        <v>182</v>
      </c>
      <c r="H97" s="26" t="s">
        <v>179</v>
      </c>
      <c r="I97" s="26">
        <v>200</v>
      </c>
      <c r="K97">
        <v>65</v>
      </c>
      <c r="L97" s="75">
        <v>3918000</v>
      </c>
      <c r="M97" s="74" t="s">
        <v>171</v>
      </c>
    </row>
    <row r="98" spans="1:14" x14ac:dyDescent="0.2">
      <c r="A98" s="78">
        <f t="shared" si="11"/>
        <v>6</v>
      </c>
      <c r="B98" s="76" t="s">
        <v>149</v>
      </c>
      <c r="C98" t="s">
        <v>174</v>
      </c>
      <c r="D98" s="79" t="str">
        <f t="shared" si="10"/>
        <v>三菱アウトランダー ＰＨＥＶ  G limited Edition(型式:5LA-GG3W)</v>
      </c>
      <c r="E98" s="76" t="s">
        <v>173</v>
      </c>
      <c r="G98" t="s">
        <v>181</v>
      </c>
      <c r="H98" s="26" t="s">
        <v>179</v>
      </c>
      <c r="I98" s="26">
        <v>200</v>
      </c>
      <c r="K98">
        <v>65</v>
      </c>
      <c r="L98" s="75">
        <v>3581000</v>
      </c>
      <c r="M98" s="74" t="s">
        <v>171</v>
      </c>
    </row>
    <row r="99" spans="1:14" x14ac:dyDescent="0.2">
      <c r="A99" s="78">
        <f t="shared" si="11"/>
        <v>7</v>
      </c>
      <c r="B99" s="76" t="s">
        <v>149</v>
      </c>
      <c r="C99" t="s">
        <v>174</v>
      </c>
      <c r="D99" s="79" t="str">
        <f t="shared" si="10"/>
        <v>三菱アウトランダー ＰＨＥＶ  ALL BLACKS Edition(型式:5LA-GG3W)</v>
      </c>
      <c r="E99" s="76" t="s">
        <v>173</v>
      </c>
      <c r="G99" t="s">
        <v>180</v>
      </c>
      <c r="H99" s="26" t="s">
        <v>179</v>
      </c>
      <c r="I99" s="26">
        <v>200</v>
      </c>
      <c r="K99">
        <v>65</v>
      </c>
      <c r="L99" s="75">
        <v>4387000</v>
      </c>
      <c r="M99" s="74" t="s">
        <v>171</v>
      </c>
    </row>
    <row r="100" spans="1:14" x14ac:dyDescent="0.2">
      <c r="A100" s="78">
        <f t="shared" si="11"/>
        <v>8</v>
      </c>
      <c r="B100" s="76" t="s">
        <v>149</v>
      </c>
      <c r="C100" t="s">
        <v>174</v>
      </c>
      <c r="D100" s="79" t="str">
        <f t="shared" si="10"/>
        <v>三菱アウトランダー ＰＨＥＶ  S Edition(型式:DLA-GG2W)</v>
      </c>
      <c r="E100" s="76" t="s">
        <v>173</v>
      </c>
      <c r="G100" t="s">
        <v>178</v>
      </c>
      <c r="H100" s="26" t="s">
        <v>168</v>
      </c>
      <c r="I100" s="26">
        <v>200</v>
      </c>
      <c r="K100">
        <v>60.2</v>
      </c>
      <c r="L100" s="75">
        <v>4434500</v>
      </c>
      <c r="M100" s="74" t="s">
        <v>171</v>
      </c>
      <c r="N100" t="s">
        <v>156</v>
      </c>
    </row>
    <row r="101" spans="1:14" x14ac:dyDescent="0.2">
      <c r="A101" s="78">
        <f t="shared" si="11"/>
        <v>9</v>
      </c>
      <c r="B101" s="76" t="s">
        <v>149</v>
      </c>
      <c r="C101" t="s">
        <v>174</v>
      </c>
      <c r="D101" s="79" t="str">
        <f t="shared" si="10"/>
        <v>三菱アウトランダー ＰＨＥＶ  G Premium Ｐａｃｋａｇｅ(型式:DLA-GG2W)</v>
      </c>
      <c r="E101" s="76" t="s">
        <v>173</v>
      </c>
      <c r="G101" t="s">
        <v>177</v>
      </c>
      <c r="H101" s="26" t="s">
        <v>168</v>
      </c>
      <c r="I101" s="26">
        <v>200</v>
      </c>
      <c r="K101">
        <v>60.2</v>
      </c>
      <c r="L101" s="75">
        <v>4334500</v>
      </c>
      <c r="M101" s="74" t="s">
        <v>171</v>
      </c>
    </row>
    <row r="102" spans="1:14" x14ac:dyDescent="0.2">
      <c r="A102" s="78">
        <f t="shared" si="11"/>
        <v>10</v>
      </c>
      <c r="B102" s="76" t="s">
        <v>149</v>
      </c>
      <c r="C102" t="s">
        <v>174</v>
      </c>
      <c r="D102" s="79" t="str">
        <f t="shared" si="10"/>
        <v>三菱アウトランダー ＰＨＥＶ  G Navi Ｐａｃｋａｇｅ(型式:DLA-GG2W)</v>
      </c>
      <c r="E102" s="76" t="s">
        <v>173</v>
      </c>
      <c r="G102" t="s">
        <v>176</v>
      </c>
      <c r="H102" s="26" t="s">
        <v>168</v>
      </c>
      <c r="I102" s="26">
        <v>200</v>
      </c>
      <c r="K102">
        <v>60.8</v>
      </c>
      <c r="L102" s="75">
        <v>4004500</v>
      </c>
      <c r="M102" s="74" t="s">
        <v>171</v>
      </c>
    </row>
    <row r="103" spans="1:14" x14ac:dyDescent="0.2">
      <c r="A103" s="78">
        <f t="shared" si="11"/>
        <v>11</v>
      </c>
      <c r="B103" s="76" t="s">
        <v>149</v>
      </c>
      <c r="C103" t="s">
        <v>174</v>
      </c>
      <c r="D103" s="79" t="str">
        <f t="shared" si="10"/>
        <v>三菱アウトランダー ＰＨＥＶ  G Safety Ｐａｃｋａｇｅ(型式:DLA-GG2W)</v>
      </c>
      <c r="E103" s="76" t="s">
        <v>173</v>
      </c>
      <c r="G103" t="s">
        <v>175</v>
      </c>
      <c r="H103" s="26" t="s">
        <v>168</v>
      </c>
      <c r="I103" s="26">
        <v>200</v>
      </c>
      <c r="K103">
        <v>60.8</v>
      </c>
      <c r="L103" s="75">
        <v>3679500</v>
      </c>
      <c r="M103" s="74" t="s">
        <v>171</v>
      </c>
    </row>
    <row r="104" spans="1:14" x14ac:dyDescent="0.2">
      <c r="A104" s="78">
        <f t="shared" si="11"/>
        <v>12</v>
      </c>
      <c r="B104" s="76" t="s">
        <v>149</v>
      </c>
      <c r="C104" t="s">
        <v>174</v>
      </c>
      <c r="D104" s="79" t="str">
        <f t="shared" si="10"/>
        <v>三菱アウトランダー ＰＨＥＶ  G Limited Edition(型式:DLA-GG2W)</v>
      </c>
      <c r="E104" s="76" t="s">
        <v>173</v>
      </c>
      <c r="G104" t="s">
        <v>172</v>
      </c>
      <c r="H104" s="26" t="s">
        <v>168</v>
      </c>
      <c r="I104" s="26">
        <v>200</v>
      </c>
      <c r="K104">
        <v>60.8</v>
      </c>
      <c r="L104" s="75">
        <v>3543000</v>
      </c>
      <c r="M104" s="74" t="s">
        <v>171</v>
      </c>
    </row>
    <row r="105" spans="1:14" x14ac:dyDescent="0.2">
      <c r="A105" s="78">
        <f t="shared" si="11"/>
        <v>13</v>
      </c>
      <c r="B105" s="76" t="s">
        <v>149</v>
      </c>
      <c r="C105" t="s">
        <v>167</v>
      </c>
      <c r="D105" s="79" t="str">
        <f t="shared" si="10"/>
        <v>三菱アウトランダー ＰＨＥＶ  M(型式:DLA-GG2W)</v>
      </c>
      <c r="E105" s="76" t="s">
        <v>170</v>
      </c>
      <c r="G105" t="s">
        <v>169</v>
      </c>
      <c r="H105" s="26" t="s">
        <v>168</v>
      </c>
      <c r="I105" s="26">
        <v>200</v>
      </c>
      <c r="K105">
        <v>60.8</v>
      </c>
      <c r="L105" s="75">
        <v>3388400</v>
      </c>
      <c r="M105" s="74" t="s">
        <v>166</v>
      </c>
    </row>
  </sheetData>
  <phoneticPr fontId="2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PW</vt:lpstr>
      <vt:lpstr>応募申請時提出書類等一覧</vt:lpstr>
      <vt:lpstr>様式１応募申請書</vt:lpstr>
      <vt:lpstr>様式1別紙1</vt:lpstr>
      <vt:lpstr>様式1別紙2</vt:lpstr>
      <vt:lpstr>別紙2車両内訳</vt:lpstr>
      <vt:lpstr>別紙2車両内訳 (入力説明)</vt:lpstr>
      <vt:lpstr>別紙3 導入設備の明細表</vt:lpstr>
      <vt:lpstr>def20200117</vt:lpstr>
      <vt:lpstr>別紙2車両内訳!Print_Area</vt:lpstr>
      <vt:lpstr>'別紙2車両内訳 (入力説明)'!Print_Area</vt:lpstr>
      <vt:lpstr>'別紙3 導入設備の明細表'!Print_Area</vt:lpstr>
      <vt:lpstr>様式１応募申請書!Print_Area</vt:lpstr>
      <vt:lpstr>様式1別紙1!Print_Area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JNPC054</dc:creator>
  <cp:lastModifiedBy>HNPC021</cp:lastModifiedBy>
  <cp:lastPrinted>2020-03-25T08:27:59Z</cp:lastPrinted>
  <dcterms:created xsi:type="dcterms:W3CDTF">2015-02-23T09:12:20Z</dcterms:created>
  <dcterms:modified xsi:type="dcterms:W3CDTF">2020-03-25T09:05:22Z</dcterms:modified>
</cp:coreProperties>
</file>